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3\SEE\023_Oprava TV v žst. Praha Libeň\Ke zveřejnění na E-ZAKu\"/>
    </mc:Choice>
  </mc:AlternateContent>
  <bookViews>
    <workbookView xWindow="0" yWindow="0" windowWidth="28800" windowHeight="12345"/>
  </bookViews>
  <sheets>
    <sheet name="Rekapitulace stavby" sheetId="1" r:id="rId1"/>
    <sheet name="SO 02 - ŽST Libeň výměna ..." sheetId="2" r:id="rId2"/>
    <sheet name="SO 03 - ŽST Libeň  oprava..." sheetId="3" r:id="rId3"/>
    <sheet name="VON - ÚOŽI" sheetId="4" r:id="rId4"/>
  </sheets>
  <definedNames>
    <definedName name="_xlnm._FilterDatabase" localSheetId="1" hidden="1">'SO 02 - ŽST Libeň výměna ...'!$C$84:$L$112</definedName>
    <definedName name="_xlnm._FilterDatabase" localSheetId="2" hidden="1">'SO 03 - ŽST Libeň  oprava...'!$C$83:$L$96</definedName>
    <definedName name="_xlnm._FilterDatabase" localSheetId="3" hidden="1">'VON - ÚOŽI'!$C$82:$L$92</definedName>
    <definedName name="_xlnm.Print_Titles" localSheetId="0">'Rekapitulace stavby'!$52:$52</definedName>
    <definedName name="_xlnm.Print_Titles" localSheetId="1">'SO 02 - ŽST Libeň výměna ...'!$84:$84</definedName>
    <definedName name="_xlnm.Print_Titles" localSheetId="2">'SO 03 - ŽST Libeň  oprava...'!$83:$83</definedName>
    <definedName name="_xlnm.Print_Titles" localSheetId="3">'VON - ÚOŽI'!$82:$82</definedName>
    <definedName name="_xlnm.Print_Area" localSheetId="0">'Rekapitulace stavby'!$D$4:$AO$36,'Rekapitulace stavby'!$C$42:$AQ$58</definedName>
    <definedName name="_xlnm.Print_Area" localSheetId="1">'SO 02 - ŽST Libeň výměna ...'!$C$4:$K$41,'SO 02 - ŽST Libeň výměna ...'!$C$72:$L$112</definedName>
    <definedName name="_xlnm.Print_Area" localSheetId="2">'SO 03 - ŽST Libeň  oprava...'!$C$4:$K$41,'SO 03 - ŽST Libeň  oprava...'!$C$71:$L$96</definedName>
    <definedName name="_xlnm.Print_Area" localSheetId="3">'VON - ÚOŽI'!$C$4:$K$41,'VON - ÚOŽI'!$C$70:$L$92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57" i="1" s="1"/>
  <c r="K37" i="4"/>
  <c r="AZ57" i="1" s="1"/>
  <c r="BI91" i="4"/>
  <c r="BH91" i="4"/>
  <c r="BG91" i="4"/>
  <c r="BF91" i="4"/>
  <c r="X91" i="4"/>
  <c r="V91" i="4"/>
  <c r="T91" i="4"/>
  <c r="P91" i="4"/>
  <c r="BI89" i="4"/>
  <c r="BH89" i="4"/>
  <c r="BG89" i="4"/>
  <c r="BF89" i="4"/>
  <c r="X89" i="4"/>
  <c r="V89" i="4"/>
  <c r="T89" i="4"/>
  <c r="P89" i="4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J80" i="4"/>
  <c r="J79" i="4"/>
  <c r="F79" i="4"/>
  <c r="F77" i="4"/>
  <c r="E75" i="4"/>
  <c r="J57" i="4"/>
  <c r="J56" i="4"/>
  <c r="F56" i="4"/>
  <c r="F54" i="4"/>
  <c r="E52" i="4"/>
  <c r="J18" i="4"/>
  <c r="E18" i="4"/>
  <c r="F80" i="4" s="1"/>
  <c r="J17" i="4"/>
  <c r="J12" i="4"/>
  <c r="J77" i="4"/>
  <c r="E7" i="4"/>
  <c r="E73" i="4"/>
  <c r="K39" i="3"/>
  <c r="K38" i="3"/>
  <c r="BA56" i="1" s="1"/>
  <c r="K37" i="3"/>
  <c r="AZ56" i="1" s="1"/>
  <c r="BI96" i="3"/>
  <c r="BH96" i="3"/>
  <c r="BG96" i="3"/>
  <c r="BF96" i="3"/>
  <c r="X96" i="3"/>
  <c r="V96" i="3"/>
  <c r="T96" i="3"/>
  <c r="P96" i="3"/>
  <c r="BI95" i="3"/>
  <c r="BH95" i="3"/>
  <c r="BG95" i="3"/>
  <c r="BF95" i="3"/>
  <c r="X95" i="3"/>
  <c r="V95" i="3"/>
  <c r="T95" i="3"/>
  <c r="P95" i="3"/>
  <c r="BI94" i="3"/>
  <c r="BH94" i="3"/>
  <c r="BG94" i="3"/>
  <c r="BF94" i="3"/>
  <c r="X94" i="3"/>
  <c r="V94" i="3"/>
  <c r="T94" i="3"/>
  <c r="P94" i="3"/>
  <c r="BI93" i="3"/>
  <c r="BH93" i="3"/>
  <c r="BG93" i="3"/>
  <c r="BF93" i="3"/>
  <c r="X93" i="3"/>
  <c r="V93" i="3"/>
  <c r="T93" i="3"/>
  <c r="P93" i="3"/>
  <c r="BI91" i="3"/>
  <c r="BH91" i="3"/>
  <c r="BG91" i="3"/>
  <c r="BF91" i="3"/>
  <c r="X91" i="3"/>
  <c r="V91" i="3"/>
  <c r="T91" i="3"/>
  <c r="P91" i="3"/>
  <c r="BI90" i="3"/>
  <c r="BH90" i="3"/>
  <c r="BG90" i="3"/>
  <c r="BF90" i="3"/>
  <c r="X90" i="3"/>
  <c r="V90" i="3"/>
  <c r="T90" i="3"/>
  <c r="P90" i="3"/>
  <c r="BI89" i="3"/>
  <c r="BH89" i="3"/>
  <c r="BG89" i="3"/>
  <c r="BF89" i="3"/>
  <c r="X89" i="3"/>
  <c r="V89" i="3"/>
  <c r="T89" i="3"/>
  <c r="P89" i="3"/>
  <c r="BI88" i="3"/>
  <c r="BH88" i="3"/>
  <c r="BG88" i="3"/>
  <c r="BF88" i="3"/>
  <c r="X88" i="3"/>
  <c r="V88" i="3"/>
  <c r="T88" i="3"/>
  <c r="P88" i="3"/>
  <c r="BI87" i="3"/>
  <c r="BH87" i="3"/>
  <c r="BG87" i="3"/>
  <c r="BF87" i="3"/>
  <c r="X87" i="3"/>
  <c r="V87" i="3"/>
  <c r="T87" i="3"/>
  <c r="P87" i="3"/>
  <c r="J81" i="3"/>
  <c r="J80" i="3"/>
  <c r="F80" i="3"/>
  <c r="F78" i="3"/>
  <c r="E76" i="3"/>
  <c r="J57" i="3"/>
  <c r="J56" i="3"/>
  <c r="F56" i="3"/>
  <c r="F54" i="3"/>
  <c r="E52" i="3"/>
  <c r="J18" i="3"/>
  <c r="E18" i="3"/>
  <c r="F57" i="3"/>
  <c r="J17" i="3"/>
  <c r="J12" i="3"/>
  <c r="J78" i="3" s="1"/>
  <c r="E7" i="3"/>
  <c r="E50" i="3" s="1"/>
  <c r="K39" i="2"/>
  <c r="K38" i="2"/>
  <c r="BA55" i="1" s="1"/>
  <c r="K37" i="2"/>
  <c r="AZ55" i="1"/>
  <c r="BI112" i="2"/>
  <c r="BH112" i="2"/>
  <c r="BG112" i="2"/>
  <c r="BF112" i="2"/>
  <c r="X112" i="2"/>
  <c r="V112" i="2"/>
  <c r="T112" i="2"/>
  <c r="P112" i="2"/>
  <c r="BI111" i="2"/>
  <c r="BH111" i="2"/>
  <c r="BG111" i="2"/>
  <c r="BF111" i="2"/>
  <c r="X111" i="2"/>
  <c r="V111" i="2"/>
  <c r="T111" i="2"/>
  <c r="P111" i="2"/>
  <c r="BI110" i="2"/>
  <c r="BH110" i="2"/>
  <c r="BG110" i="2"/>
  <c r="BF110" i="2"/>
  <c r="X110" i="2"/>
  <c r="V110" i="2"/>
  <c r="T110" i="2"/>
  <c r="P110" i="2"/>
  <c r="BI109" i="2"/>
  <c r="BH109" i="2"/>
  <c r="BG109" i="2"/>
  <c r="BF109" i="2"/>
  <c r="X109" i="2"/>
  <c r="V109" i="2"/>
  <c r="T109" i="2"/>
  <c r="P109" i="2"/>
  <c r="BI108" i="2"/>
  <c r="BH108" i="2"/>
  <c r="BG108" i="2"/>
  <c r="BF108" i="2"/>
  <c r="X108" i="2"/>
  <c r="V108" i="2"/>
  <c r="T108" i="2"/>
  <c r="P108" i="2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K92" i="2" s="1"/>
  <c r="BI91" i="2"/>
  <c r="BH91" i="2"/>
  <c r="BG91" i="2"/>
  <c r="BF91" i="2"/>
  <c r="X91" i="2"/>
  <c r="V91" i="2"/>
  <c r="T91" i="2"/>
  <c r="P91" i="2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J82" i="2"/>
  <c r="J81" i="2"/>
  <c r="F81" i="2"/>
  <c r="F79" i="2"/>
  <c r="E77" i="2"/>
  <c r="J57" i="2"/>
  <c r="J56" i="2"/>
  <c r="F56" i="2"/>
  <c r="F54" i="2"/>
  <c r="E52" i="2"/>
  <c r="J18" i="2"/>
  <c r="E18" i="2"/>
  <c r="F57" i="2" s="1"/>
  <c r="J17" i="2"/>
  <c r="J12" i="2"/>
  <c r="J54" i="2"/>
  <c r="E7" i="2"/>
  <c r="E50" i="2" s="1"/>
  <c r="L50" i="1"/>
  <c r="AM50" i="1"/>
  <c r="AM49" i="1"/>
  <c r="L49" i="1"/>
  <c r="AM47" i="1"/>
  <c r="L47" i="1"/>
  <c r="L45" i="1"/>
  <c r="L44" i="1"/>
  <c r="Q107" i="2"/>
  <c r="R98" i="2"/>
  <c r="R108" i="2"/>
  <c r="R94" i="2"/>
  <c r="K93" i="2"/>
  <c r="BE93" i="2" s="1"/>
  <c r="R87" i="3"/>
  <c r="R95" i="3"/>
  <c r="Q91" i="4"/>
  <c r="Q94" i="3"/>
  <c r="K90" i="3"/>
  <c r="BE90" i="3" s="1"/>
  <c r="K36" i="2"/>
  <c r="Q112" i="2"/>
  <c r="BK91" i="2"/>
  <c r="Q95" i="3"/>
  <c r="BK96" i="3"/>
  <c r="K91" i="4"/>
  <c r="BE91" i="4"/>
  <c r="F36" i="2"/>
  <c r="Q109" i="2"/>
  <c r="BK101" i="2"/>
  <c r="R91" i="3"/>
  <c r="Q86" i="4"/>
  <c r="F38" i="2"/>
  <c r="R99" i="2"/>
  <c r="Q88" i="2"/>
  <c r="R109" i="2"/>
  <c r="R112" i="2"/>
  <c r="R88" i="2"/>
  <c r="BK112" i="2"/>
  <c r="K89" i="2"/>
  <c r="BE89" i="2" s="1"/>
  <c r="BK92" i="2"/>
  <c r="BK93" i="3"/>
  <c r="R96" i="3"/>
  <c r="K89" i="3"/>
  <c r="BE89" i="3"/>
  <c r="K86" i="4"/>
  <c r="BE86" i="4"/>
  <c r="F39" i="2"/>
  <c r="Q100" i="2"/>
  <c r="R106" i="2"/>
  <c r="AU54" i="1"/>
  <c r="R101" i="2"/>
  <c r="BK110" i="2"/>
  <c r="BK109" i="2"/>
  <c r="K103" i="2"/>
  <c r="BE103" i="2"/>
  <c r="R94" i="3"/>
  <c r="Q89" i="3"/>
  <c r="BK88" i="3"/>
  <c r="R89" i="4"/>
  <c r="BK91" i="4"/>
  <c r="Q97" i="2"/>
  <c r="BK90" i="2"/>
  <c r="BK99" i="2"/>
  <c r="Q93" i="3"/>
  <c r="BK87" i="3"/>
  <c r="BK87" i="4"/>
  <c r="Q94" i="2"/>
  <c r="Q103" i="2"/>
  <c r="K99" i="2"/>
  <c r="R111" i="2"/>
  <c r="Q96" i="2"/>
  <c r="BK95" i="2"/>
  <c r="R89" i="3"/>
  <c r="Q87" i="4"/>
  <c r="Q104" i="2"/>
  <c r="Q98" i="2"/>
  <c r="Q91" i="2"/>
  <c r="Q110" i="2"/>
  <c r="Q92" i="2"/>
  <c r="K104" i="2"/>
  <c r="BE104" i="2" s="1"/>
  <c r="Q96" i="3"/>
  <c r="Q87" i="3"/>
  <c r="BK89" i="4"/>
  <c r="Q93" i="2"/>
  <c r="R97" i="2"/>
  <c r="Q89" i="2"/>
  <c r="Q99" i="2"/>
  <c r="K96" i="2"/>
  <c r="BE96" i="2" s="1"/>
  <c r="Q88" i="3"/>
  <c r="Q89" i="4"/>
  <c r="R104" i="2"/>
  <c r="R89" i="2"/>
  <c r="Q101" i="2"/>
  <c r="Q106" i="2"/>
  <c r="R90" i="2"/>
  <c r="BK107" i="2"/>
  <c r="BK97" i="2"/>
  <c r="R93" i="3"/>
  <c r="K95" i="3"/>
  <c r="BE95" i="3" s="1"/>
  <c r="R87" i="4"/>
  <c r="R107" i="2"/>
  <c r="K98" i="2"/>
  <c r="Q90" i="2"/>
  <c r="R93" i="2"/>
  <c r="R91" i="2"/>
  <c r="R110" i="2"/>
  <c r="R96" i="2"/>
  <c r="R95" i="2"/>
  <c r="R92" i="2"/>
  <c r="BK111" i="2"/>
  <c r="BK100" i="2"/>
  <c r="K88" i="2"/>
  <c r="BE88" i="2"/>
  <c r="Q90" i="3"/>
  <c r="K93" i="3"/>
  <c r="BK91" i="3"/>
  <c r="R86" i="4"/>
  <c r="F37" i="2"/>
  <c r="R103" i="2"/>
  <c r="Q108" i="2"/>
  <c r="Q111" i="2"/>
  <c r="Q95" i="2"/>
  <c r="R100" i="2"/>
  <c r="BK98" i="2"/>
  <c r="K106" i="2"/>
  <c r="BE106" i="2" s="1"/>
  <c r="K108" i="2"/>
  <c r="BE108" i="2"/>
  <c r="BK94" i="2"/>
  <c r="Q91" i="3"/>
  <c r="R90" i="3"/>
  <c r="R88" i="3"/>
  <c r="BK94" i="3"/>
  <c r="R91" i="4"/>
  <c r="R87" i="2" l="1"/>
  <c r="R86" i="2" s="1"/>
  <c r="J62" i="2" s="1"/>
  <c r="Q87" i="2"/>
  <c r="R102" i="2"/>
  <c r="J64" i="2"/>
  <c r="V86" i="3"/>
  <c r="V85" i="3" s="1"/>
  <c r="X105" i="2"/>
  <c r="R92" i="3"/>
  <c r="J64" i="3"/>
  <c r="V102" i="2"/>
  <c r="Q86" i="3"/>
  <c r="Q85" i="3" s="1"/>
  <c r="I62" i="3" s="1"/>
  <c r="T105" i="2"/>
  <c r="T92" i="3"/>
  <c r="T102" i="2"/>
  <c r="V92" i="3"/>
  <c r="T87" i="2"/>
  <c r="T86" i="2" s="1"/>
  <c r="T85" i="2" s="1"/>
  <c r="AW55" i="1" s="1"/>
  <c r="V87" i="2"/>
  <c r="V86" i="2" s="1"/>
  <c r="V85" i="2" s="1"/>
  <c r="X92" i="3"/>
  <c r="X87" i="2"/>
  <c r="X102" i="2"/>
  <c r="X86" i="2" s="1"/>
  <c r="X85" i="2" s="1"/>
  <c r="T86" i="3"/>
  <c r="T85" i="3" s="1"/>
  <c r="V105" i="2"/>
  <c r="Q105" i="2"/>
  <c r="I65" i="2"/>
  <c r="X86" i="3"/>
  <c r="X85" i="3"/>
  <c r="X84" i="3"/>
  <c r="Q102" i="2"/>
  <c r="I64" i="2"/>
  <c r="R86" i="3"/>
  <c r="R85" i="3"/>
  <c r="R84" i="3"/>
  <c r="J61" i="3" s="1"/>
  <c r="K31" i="3" s="1"/>
  <c r="AT56" i="1" s="1"/>
  <c r="Q85" i="4"/>
  <c r="Q84" i="4" s="1"/>
  <c r="Q83" i="4" s="1"/>
  <c r="I61" i="4" s="1"/>
  <c r="K30" i="4" s="1"/>
  <c r="AS57" i="1" s="1"/>
  <c r="R105" i="2"/>
  <c r="J65" i="2"/>
  <c r="Q92" i="3"/>
  <c r="I64" i="3" s="1"/>
  <c r="T85" i="4"/>
  <c r="T84" i="4" s="1"/>
  <c r="T83" i="4" s="1"/>
  <c r="AW57" i="1" s="1"/>
  <c r="V85" i="4"/>
  <c r="V84" i="4"/>
  <c r="V83" i="4" s="1"/>
  <c r="X85" i="4"/>
  <c r="X84" i="4"/>
  <c r="X83" i="4" s="1"/>
  <c r="R85" i="4"/>
  <c r="J63" i="4" s="1"/>
  <c r="E50" i="4"/>
  <c r="J62" i="3"/>
  <c r="J54" i="4"/>
  <c r="F57" i="4"/>
  <c r="J54" i="3"/>
  <c r="E74" i="3"/>
  <c r="F81" i="3"/>
  <c r="BE93" i="3"/>
  <c r="E75" i="2"/>
  <c r="BE98" i="2"/>
  <c r="F82" i="2"/>
  <c r="BE99" i="2"/>
  <c r="BE92" i="2"/>
  <c r="J79" i="2"/>
  <c r="AY55" i="1"/>
  <c r="BC55" i="1"/>
  <c r="BD55" i="1"/>
  <c r="BE55" i="1"/>
  <c r="BF55" i="1"/>
  <c r="K112" i="2"/>
  <c r="BE112" i="2"/>
  <c r="K88" i="3"/>
  <c r="BE88" i="3"/>
  <c r="BK96" i="2"/>
  <c r="BK93" i="2"/>
  <c r="K101" i="2"/>
  <c r="BE101" i="2"/>
  <c r="K91" i="2"/>
  <c r="BE91" i="2" s="1"/>
  <c r="K95" i="2"/>
  <c r="BE95" i="2"/>
  <c r="K97" i="2"/>
  <c r="BE97" i="2"/>
  <c r="F36" i="3"/>
  <c r="BC56" i="1"/>
  <c r="K87" i="3"/>
  <c r="BE87" i="3"/>
  <c r="K91" i="3"/>
  <c r="BE91" i="3"/>
  <c r="F39" i="4"/>
  <c r="BF57" i="1" s="1"/>
  <c r="F38" i="4"/>
  <c r="BE57" i="1"/>
  <c r="K87" i="4"/>
  <c r="BE87" i="4"/>
  <c r="F38" i="3"/>
  <c r="BE56" i="1"/>
  <c r="F37" i="4"/>
  <c r="BD57" i="1"/>
  <c r="K89" i="4"/>
  <c r="BE89" i="4"/>
  <c r="K36" i="4"/>
  <c r="AY57" i="1" s="1"/>
  <c r="K90" i="2"/>
  <c r="BE90" i="2"/>
  <c r="K96" i="3"/>
  <c r="BE96" i="3"/>
  <c r="BK103" i="2"/>
  <c r="BK88" i="2"/>
  <c r="K94" i="3"/>
  <c r="BE94" i="3"/>
  <c r="BK89" i="2"/>
  <c r="K107" i="2"/>
  <c r="BE107" i="2"/>
  <c r="K110" i="2"/>
  <c r="BE110" i="2"/>
  <c r="K36" i="3"/>
  <c r="AY56" i="1" s="1"/>
  <c r="BK106" i="2"/>
  <c r="BK95" i="3"/>
  <c r="BK92" i="3"/>
  <c r="K92" i="3"/>
  <c r="K64" i="3"/>
  <c r="BK90" i="3"/>
  <c r="F36" i="4"/>
  <c r="BC57" i="1" s="1"/>
  <c r="BK86" i="4"/>
  <c r="BK85" i="4"/>
  <c r="K85" i="4"/>
  <c r="K63" i="4" s="1"/>
  <c r="BK108" i="2"/>
  <c r="BK89" i="3"/>
  <c r="K94" i="2"/>
  <c r="BE94" i="2"/>
  <c r="K111" i="2"/>
  <c r="BE111" i="2"/>
  <c r="K109" i="2"/>
  <c r="BE109" i="2"/>
  <c r="F39" i="3"/>
  <c r="BF56" i="1"/>
  <c r="K100" i="2"/>
  <c r="BE100" i="2" s="1"/>
  <c r="BK104" i="2"/>
  <c r="F37" i="3"/>
  <c r="BD56" i="1"/>
  <c r="T84" i="3" l="1"/>
  <c r="AW56" i="1" s="1"/>
  <c r="AW54" i="1" s="1"/>
  <c r="V84" i="3"/>
  <c r="Q84" i="3"/>
  <c r="I61" i="3"/>
  <c r="K30" i="3"/>
  <c r="AS56" i="1" s="1"/>
  <c r="Q86" i="2"/>
  <c r="I62" i="2"/>
  <c r="R85" i="2"/>
  <c r="J61" i="2"/>
  <c r="K31" i="2"/>
  <c r="AT55" i="1" s="1"/>
  <c r="I62" i="4"/>
  <c r="I63" i="4"/>
  <c r="I63" i="3"/>
  <c r="I63" i="2"/>
  <c r="J63" i="3"/>
  <c r="J63" i="2"/>
  <c r="BK84" i="4"/>
  <c r="BK83" i="4"/>
  <c r="K83" i="4"/>
  <c r="K61" i="4"/>
  <c r="R84" i="4"/>
  <c r="J62" i="4" s="1"/>
  <c r="BK105" i="2"/>
  <c r="K105" i="2"/>
  <c r="K65" i="2"/>
  <c r="BK86" i="3"/>
  <c r="BK85" i="3"/>
  <c r="BK84" i="3" s="1"/>
  <c r="K84" i="3" s="1"/>
  <c r="K32" i="3" s="1"/>
  <c r="AG56" i="1" s="1"/>
  <c r="BK102" i="2"/>
  <c r="K102" i="2"/>
  <c r="K64" i="2"/>
  <c r="BK87" i="2"/>
  <c r="BK86" i="2" s="1"/>
  <c r="BK85" i="2" s="1"/>
  <c r="K85" i="2" s="1"/>
  <c r="K32" i="2" s="1"/>
  <c r="AG55" i="1" s="1"/>
  <c r="AN55" i="1" s="1"/>
  <c r="K35" i="3"/>
  <c r="AX56" i="1"/>
  <c r="AV56" i="1" s="1"/>
  <c r="BC54" i="1"/>
  <c r="W30" i="1"/>
  <c r="K35" i="2"/>
  <c r="AX55" i="1" s="1"/>
  <c r="AV55" i="1" s="1"/>
  <c r="F35" i="3"/>
  <c r="BB56" i="1"/>
  <c r="BD54" i="1"/>
  <c r="W31" i="1"/>
  <c r="K35" i="4"/>
  <c r="AX57" i="1" s="1"/>
  <c r="AV57" i="1" s="1"/>
  <c r="F35" i="2"/>
  <c r="BB55" i="1" s="1"/>
  <c r="BF54" i="1"/>
  <c r="W33" i="1" s="1"/>
  <c r="F35" i="4"/>
  <c r="BB57" i="1"/>
  <c r="BE54" i="1"/>
  <c r="W32" i="1"/>
  <c r="K85" i="3" l="1"/>
  <c r="K62" i="3"/>
  <c r="K87" i="2"/>
  <c r="K63" i="2"/>
  <c r="Q85" i="2"/>
  <c r="I61" i="2"/>
  <c r="K30" i="2"/>
  <c r="AS55" i="1"/>
  <c r="K61" i="3"/>
  <c r="R83" i="4"/>
  <c r="J61" i="4" s="1"/>
  <c r="K31" i="4" s="1"/>
  <c r="AT57" i="1" s="1"/>
  <c r="AT54" i="1" s="1"/>
  <c r="K86" i="3"/>
  <c r="K63" i="3"/>
  <c r="K84" i="4"/>
  <c r="K62" i="4"/>
  <c r="K86" i="2"/>
  <c r="K62" i="2" s="1"/>
  <c r="K61" i="2"/>
  <c r="K41" i="3"/>
  <c r="K41" i="2"/>
  <c r="AN56" i="1"/>
  <c r="AS54" i="1"/>
  <c r="K32" i="4"/>
  <c r="AG57" i="1"/>
  <c r="AG54" i="1"/>
  <c r="AK26" i="1" s="1"/>
  <c r="AK35" i="1" s="1"/>
  <c r="AY54" i="1"/>
  <c r="AK30" i="1"/>
  <c r="BB54" i="1"/>
  <c r="AX54" i="1" s="1"/>
  <c r="AK29" i="1" s="1"/>
  <c r="AZ54" i="1"/>
  <c r="BA54" i="1"/>
  <c r="K41" i="4" l="1"/>
  <c r="AN57" i="1"/>
  <c r="AV54" i="1"/>
  <c r="AN54" i="1"/>
  <c r="W29" i="1"/>
</calcChain>
</file>

<file path=xl/sharedStrings.xml><?xml version="1.0" encoding="utf-8"?>
<sst xmlns="http://schemas.openxmlformats.org/spreadsheetml/2006/main" count="1078" uniqueCount="249">
  <si>
    <t>Export Komplet</t>
  </si>
  <si>
    <t>VZ</t>
  </si>
  <si>
    <t>2.0</t>
  </si>
  <si>
    <t>ZAMOK</t>
  </si>
  <si>
    <t>False</t>
  </si>
  <si>
    <t>True</t>
  </si>
  <si>
    <t>{faffd2e8-5114-4235-88be-e1c958c03b4a}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</si>
  <si>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</si>
  <si>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</si>
  <si>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</si>
  <si>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</si>
  <si>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</si>
  <si>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</si>
  <si>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</si>
  <si>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</si>
  <si>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</si>
  <si>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</si>
  <si>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</si>
  <si>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žst. Praha Libeň</t>
  </si>
  <si>
    <t>KSO:</t>
  </si>
  <si>
    <t/>
  </si>
  <si>
    <t>CC-CZ:</t>
  </si>
  <si>
    <t>Místo:</t>
  </si>
  <si>
    <t xml:space="preserve"> </t>
  </si>
  <si>
    <t>Datum:</t>
  </si>
  <si>
    <t>25. 1. 2023</t>
  </si>
  <si>
    <t>Zadavatel:</t>
  </si>
  <si>
    <t>IČ:</t>
  </si>
  <si>
    <t>70994234</t>
  </si>
  <si>
    <t>SŽ, s.o. Přednosta SEE Praha</t>
  </si>
  <si>
    <t>DIČ:</t>
  </si>
  <si>
    <t>CZ 70994234</t>
  </si>
  <si>
    <t>Uchazeč:</t>
  </si>
  <si>
    <t>Vyplň údaj</t>
  </si>
  <si>
    <t>Projektant:</t>
  </si>
  <si>
    <t>SŽ, s.o.</t>
  </si>
  <si>
    <t>Zpracovatel:</t>
  </si>
  <si>
    <t>Poznámka:</t>
  </si>
  <si>
    <t>Soupis prací je sestaven s využitím Cenové soustavy UOŽI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</si>
  <si>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</si>
  <si>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</si>
  <si>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</si>
  <si>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</si>
  <si>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</si>
  <si>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</si>
  <si>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</si>
  <si>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</si>
  <si>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</si>
  <si>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</si>
  <si>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</si>
  <si>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</si>
  <si>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</si>
  <si>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</si>
  <si>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</si>
  <si>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</si>
  <si>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</si>
  <si>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</si>
  <si>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</si>
  <si>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</si>
  <si>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</si>
  <si>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</si>
  <si>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</si>
  <si>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</si>
  <si>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</si>
  <si>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</si>
  <si>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</si>
  <si>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</si>
  <si>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</si>
  <si>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</si>
  <si>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</si>
  <si>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</si>
  <si>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</si>
  <si>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</si>
  <si>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</si>
  <si>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</si>
  <si>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</si>
  <si>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</si>
  <si>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</si>
  <si>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</si>
  <si>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</si>
  <si>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</si>
  <si>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 xml:space="preserve">ŽST Libeň výměna izolátorů </t>
  </si>
  <si>
    <t>STA</t>
  </si>
  <si>
    <t>1</t>
  </si>
  <si>
    <t>{569ab404-23be-4853-9cbf-1eb96b9f0267}</t>
  </si>
  <si>
    <t>2</t>
  </si>
  <si>
    <t>SO 03</t>
  </si>
  <si>
    <t>ŽST Libeň  oprava nátěrů</t>
  </si>
  <si>
    <t>{3a185ceb-919e-453d-bb40-5b96e38dc675}</t>
  </si>
  <si>
    <t>VON</t>
  </si>
  <si>
    <t>ÚOŽI</t>
  </si>
  <si>
    <t>{532a39e7-af4a-4c25-8527-db411f38ba25}</t>
  </si>
  <si>
    <t>KRYCÍ LIST SOUPISU PRACÍ</t>
  </si>
  <si>
    <t>Objekt:</t>
  </si>
  <si>
    <t xml:space="preserve">SO 02 - ŽST Libeň výměna izolátorů </t>
  </si>
  <si>
    <t>SŽ, s.o. Přednosta SEE Praha;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</si>
  <si>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</si>
  <si>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</si>
  <si>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</si>
  <si>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</si>
  <si>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</si>
  <si>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</si>
  <si>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</si>
  <si>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</si>
  <si>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</si>
  <si>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10C Vodiče - 10C Vodiče</t>
  </si>
  <si>
    <t xml:space="preserve">    10D Demontáž - 10D Demontáž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</si>
  <si>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</si>
  <si>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</si>
  <si>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</si>
  <si>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</si>
  <si>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</si>
  <si>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</si>
  <si>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</si>
  <si>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</si>
  <si>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</si>
  <si>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</si>
  <si>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</si>
  <si>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</si>
  <si>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</si>
  <si>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</si>
  <si>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</si>
  <si>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</si>
  <si>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</si>
  <si>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</si>
  <si>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</si>
  <si>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</si>
  <si>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</si>
  <si>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10C Vodiče</t>
  </si>
  <si>
    <t>K</t>
  </si>
  <si>
    <t>7497350040</t>
  </si>
  <si>
    <t>Výměna jednoho izolátoru v rameni trakčního vedení nebo SIK-u</t>
  </si>
  <si>
    <t>kus</t>
  </si>
  <si>
    <t>Sborník UOŽI 01 2023</t>
  </si>
  <si>
    <t>4</t>
  </si>
  <si>
    <t>M</t>
  </si>
  <si>
    <t>7497300040</t>
  </si>
  <si>
    <t>Vodiče trakčního vedení  Materiál podsestavení pro výměnu jednoho izolátoru v rameni TV nebo SIK-u</t>
  </si>
  <si>
    <t>8</t>
  </si>
  <si>
    <t>3</t>
  </si>
  <si>
    <t>7497300050</t>
  </si>
  <si>
    <t>Vodiče trakčního vedení  Příplatek 2x plastový izolátor do ramena TV nebo SIK-u</t>
  </si>
  <si>
    <t>6</t>
  </si>
  <si>
    <t>7497350045</t>
  </si>
  <si>
    <t>Montáž držáku bočního</t>
  </si>
  <si>
    <t>5</t>
  </si>
  <si>
    <t>7497300060</t>
  </si>
  <si>
    <t>Vodiče trakčního vedení  Boční držák</t>
  </si>
  <si>
    <t>10</t>
  </si>
  <si>
    <t>7497350060</t>
  </si>
  <si>
    <t>Posunutí ramene trakčního vedení, SIK-u, závěsu výškové, směrové - včetně demontáže a montáže konzol a závěsů</t>
  </si>
  <si>
    <t>12</t>
  </si>
  <si>
    <t>7</t>
  </si>
  <si>
    <t>7497350070</t>
  </si>
  <si>
    <t>Uvolnění a zpětná montáž troleje nebo nosného lana z ramene trakčního vedení, SIK, závěsu</t>
  </si>
  <si>
    <t>14</t>
  </si>
  <si>
    <t>7497350420</t>
  </si>
  <si>
    <t>Vložení izolace v podélných a příčných polích</t>
  </si>
  <si>
    <t>16</t>
  </si>
  <si>
    <t>9</t>
  </si>
  <si>
    <t>7497300510</t>
  </si>
  <si>
    <t>Vodiče trakčního vedení  Vložená izolace v podélných a příčných polích</t>
  </si>
  <si>
    <t>18</t>
  </si>
  <si>
    <t>7497350430</t>
  </si>
  <si>
    <t>Tažení směrového, příčného lana do 120 mm2 Bz, Cu</t>
  </si>
  <si>
    <t>m</t>
  </si>
  <si>
    <t>20</t>
  </si>
  <si>
    <t>11</t>
  </si>
  <si>
    <t>7497300540</t>
  </si>
  <si>
    <t>Vodiče trakčního vedení  lano 50 mm2 Bz (např. lano nosné, směrové, příčné, pevných bodů, odtahů)</t>
  </si>
  <si>
    <t>22</t>
  </si>
  <si>
    <t>7497350750</t>
  </si>
  <si>
    <t>Zajištění kotvení nosného lana a troleje všech sestavení</t>
  </si>
  <si>
    <t>24</t>
  </si>
  <si>
    <t>13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</si>
  <si>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</si>
  <si>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</si>
  <si>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26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</si>
  <si>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</si>
  <si>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</si>
  <si>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</si>
  <si>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28</t>
  </si>
  <si>
    <t>10D Demontáž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</si>
  <si>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</si>
  <si>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</si>
  <si>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30</t>
  </si>
  <si>
    <t>7497371065</t>
  </si>
  <si>
    <t>Demontáže zařízení trakčního vedení závěsu vložené izolace - demontáž stávajícího zařízení se všemi pomocnými doplňujícími úpravami</t>
  </si>
  <si>
    <t>32</t>
  </si>
  <si>
    <t>OST</t>
  </si>
  <si>
    <t>Ostatní</t>
  </si>
  <si>
    <t>17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</si>
  <si>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</si>
  <si>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</si>
  <si>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262144</t>
  </si>
  <si>
    <t>34</t>
  </si>
  <si>
    <t>7498150525</t>
  </si>
  <si>
    <t>Vyhotovení výchozí revizní zprávy příplatek za každých dalších i započatých 500 000 Kč přes 1 000 000 Kč</t>
  </si>
  <si>
    <t>36</t>
  </si>
  <si>
    <t>19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</si>
  <si>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</si>
  <si>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</si>
  <si>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38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</si>
  <si>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</si>
  <si>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</si>
  <si>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40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</si>
  <si>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</si>
  <si>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</si>
  <si>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42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</si>
  <si>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</si>
  <si>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</si>
  <si>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44</t>
  </si>
  <si>
    <t>23</t>
  </si>
  <si>
    <t>7498351010</t>
  </si>
  <si>
    <t>Vydání průkazu způsobilosti pro funkční celek, provizorní stav - vyhotovení dokladu o silnoproudých zařízeních a vydání průkazu způsobilosti</t>
  </si>
  <si>
    <t>46</t>
  </si>
  <si>
    <t>SO 03 - ŽST Libeň  oprava nátěrů</t>
  </si>
  <si>
    <t xml:space="preserve">    10N Nátěry - 10N Nátěry</t>
  </si>
  <si>
    <t>10N Nátěry</t>
  </si>
  <si>
    <t>7830010001-R</t>
  </si>
  <si>
    <t>Zhotovení povrchové úpravy nátěrem</t>
  </si>
  <si>
    <t>m2</t>
  </si>
  <si>
    <t>7497700800</t>
  </si>
  <si>
    <t>Nátěry trakčního vedení  Barva a řed. pro rekonstrukci nátěru stožárů a bran</t>
  </si>
  <si>
    <t>-1226607141</t>
  </si>
  <si>
    <t>7830010003-R</t>
  </si>
  <si>
    <t>Zhotovení povrchové úpravy nátěrem bezpečnostních pruhů na osvětlovací stožár nebo věž</t>
  </si>
  <si>
    <t>7499700400</t>
  </si>
  <si>
    <t>Nátěry trakčního vedení  Barva a řed. pro bezpečnostní bíločervený pruh na podpěře TV</t>
  </si>
  <si>
    <t>7499700390</t>
  </si>
  <si>
    <t>Nátěry trakčního vedení  Barva a řed. pro bezpečnostní černožluté pruhy na podpěře TV</t>
  </si>
  <si>
    <t>7497351780</t>
  </si>
  <si>
    <t>Číslování stožárů a pohonů odpojovačů 1 - 3 znaky</t>
  </si>
  <si>
    <t>VON - ÚOŽI</t>
  </si>
  <si>
    <t xml:space="preserve">    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</si>
  <si>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</si>
  <si>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</si>
  <si>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</si>
  <si>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</si>
  <si>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</si>
  <si>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</si>
  <si>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</si>
  <si>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</t>
  </si>
  <si>
    <t>Poznámka k položce:_x000D_
dotčené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</si>
  <si>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</si>
  <si>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</si>
  <si>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Poznámka k položce:_x000D_
ZRN</t>
  </si>
  <si>
    <t>032103001</t>
  </si>
  <si>
    <t>Územní vlivy ztížené dopravní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</si>
</sst>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  <c r="BG2" s="251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15" t="s">
        <v>15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19"/>
      <c r="AQ5" s="19"/>
      <c r="AR5" s="17"/>
      <c r="BG5" s="212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17" t="s">
        <v>18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19"/>
      <c r="AQ6" s="19"/>
      <c r="AR6" s="17"/>
      <c r="BG6" s="213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20</v>
      </c>
      <c r="AO7" s="19"/>
      <c r="AP7" s="19"/>
      <c r="AQ7" s="19"/>
      <c r="AR7" s="17"/>
      <c r="BG7" s="213"/>
      <c r="BS7" s="14" t="s">
        <v>7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G8" s="213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13"/>
      <c r="BS9" s="14" t="s">
        <v>7</v>
      </c>
    </row>
    <row r="10" spans="1:74" s="1" customFormat="1" ht="12" customHeight="1">
      <c r="B10" s="18"/>
      <c r="C10" s="19"/>
      <c r="D10" s="26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27</v>
      </c>
      <c r="AL10" s="19"/>
      <c r="AM10" s="19"/>
      <c r="AN10" s="24" t="s">
        <v>28</v>
      </c>
      <c r="AO10" s="19"/>
      <c r="AP10" s="19"/>
      <c r="AQ10" s="19"/>
      <c r="AR10" s="17"/>
      <c r="BG10" s="213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30</v>
      </c>
      <c r="AL11" s="19"/>
      <c r="AM11" s="19"/>
      <c r="AN11" s="24" t="s">
        <v>31</v>
      </c>
      <c r="AO11" s="19"/>
      <c r="AP11" s="19"/>
      <c r="AQ11" s="19"/>
      <c r="AR11" s="17"/>
      <c r="BG11" s="213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13"/>
      <c r="BS12" s="14" t="s">
        <v>7</v>
      </c>
    </row>
    <row r="13" spans="1:74" s="1" customFormat="1" ht="12" customHeight="1">
      <c r="B13" s="18"/>
      <c r="C13" s="19"/>
      <c r="D13" s="26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27</v>
      </c>
      <c r="AL13" s="19"/>
      <c r="AM13" s="19"/>
      <c r="AN13" s="28" t="s">
        <v>33</v>
      </c>
      <c r="AO13" s="19"/>
      <c r="AP13" s="19"/>
      <c r="AQ13" s="19"/>
      <c r="AR13" s="17"/>
      <c r="BG13" s="213"/>
      <c r="BS13" s="14" t="s">
        <v>7</v>
      </c>
    </row>
    <row r="14" spans="1:74">
      <c r="B14" s="18"/>
      <c r="C14" s="19"/>
      <c r="D14" s="19"/>
      <c r="E14" s="218" t="s">
        <v>33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30</v>
      </c>
      <c r="AL14" s="19"/>
      <c r="AM14" s="19"/>
      <c r="AN14" s="28" t="s">
        <v>33</v>
      </c>
      <c r="AO14" s="19"/>
      <c r="AP14" s="19"/>
      <c r="AQ14" s="19"/>
      <c r="AR14" s="17"/>
      <c r="BG14" s="213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13"/>
      <c r="BS15" s="14" t="s">
        <v>4</v>
      </c>
    </row>
    <row r="16" spans="1:74" s="1" customFormat="1" ht="12" customHeight="1">
      <c r="B16" s="18"/>
      <c r="C16" s="19"/>
      <c r="D16" s="26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27</v>
      </c>
      <c r="AL16" s="19"/>
      <c r="AM16" s="19"/>
      <c r="AN16" s="24" t="s">
        <v>28</v>
      </c>
      <c r="AO16" s="19"/>
      <c r="AP16" s="19"/>
      <c r="AQ16" s="19"/>
      <c r="AR16" s="17"/>
      <c r="BG16" s="21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30</v>
      </c>
      <c r="AL17" s="19"/>
      <c r="AM17" s="19"/>
      <c r="AN17" s="24" t="s">
        <v>31</v>
      </c>
      <c r="AO17" s="19"/>
      <c r="AP17" s="19"/>
      <c r="AQ17" s="19"/>
      <c r="AR17" s="17"/>
      <c r="BG17" s="213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13"/>
      <c r="BS18" s="14" t="s">
        <v>7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27</v>
      </c>
      <c r="AL19" s="19"/>
      <c r="AM19" s="19"/>
      <c r="AN19" s="24" t="s">
        <v>28</v>
      </c>
      <c r="AO19" s="19"/>
      <c r="AP19" s="19"/>
      <c r="AQ19" s="19"/>
      <c r="AR19" s="17"/>
      <c r="BG19" s="213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30</v>
      </c>
      <c r="AL20" s="19"/>
      <c r="AM20" s="19"/>
      <c r="AN20" s="24" t="s">
        <v>31</v>
      </c>
      <c r="AO20" s="19"/>
      <c r="AP20" s="19"/>
      <c r="AQ20" s="19"/>
      <c r="AR20" s="17"/>
      <c r="BG20" s="213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13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13"/>
    </row>
    <row r="23" spans="1:71" s="1" customFormat="1" ht="16.5" customHeight="1">
      <c r="B23" s="18"/>
      <c r="C23" s="19"/>
      <c r="D23" s="19"/>
      <c r="E23" s="220" t="s">
        <v>38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19"/>
      <c r="AP23" s="19"/>
      <c r="AQ23" s="19"/>
      <c r="AR23" s="17"/>
      <c r="BG23" s="21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1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13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ROUND(AG54,2)</f>
        <v>0</v>
      </c>
      <c r="AL26" s="222"/>
      <c r="AM26" s="222"/>
      <c r="AN26" s="222"/>
      <c r="AO26" s="222"/>
      <c r="AP26" s="33"/>
      <c r="AQ26" s="33"/>
      <c r="AR26" s="36"/>
      <c r="BG26" s="21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13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3" t="s">
        <v>40</v>
      </c>
      <c r="M28" s="223"/>
      <c r="N28" s="223"/>
      <c r="O28" s="223"/>
      <c r="P28" s="223"/>
      <c r="Q28" s="33"/>
      <c r="R28" s="33"/>
      <c r="S28" s="33"/>
      <c r="T28" s="33"/>
      <c r="U28" s="33"/>
      <c r="V28" s="33"/>
      <c r="W28" s="223" t="s">
        <v>41</v>
      </c>
      <c r="X28" s="223"/>
      <c r="Y28" s="223"/>
      <c r="Z28" s="223"/>
      <c r="AA28" s="223"/>
      <c r="AB28" s="223"/>
      <c r="AC28" s="223"/>
      <c r="AD28" s="223"/>
      <c r="AE28" s="223"/>
      <c r="AF28" s="33"/>
      <c r="AG28" s="33"/>
      <c r="AH28" s="33"/>
      <c r="AI28" s="33"/>
      <c r="AJ28" s="33"/>
      <c r="AK28" s="223" t="s">
        <v>42</v>
      </c>
      <c r="AL28" s="223"/>
      <c r="AM28" s="223"/>
      <c r="AN28" s="223"/>
      <c r="AO28" s="223"/>
      <c r="AP28" s="33"/>
      <c r="AQ28" s="33"/>
      <c r="AR28" s="36"/>
      <c r="BG28" s="213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26">
        <v>0.21</v>
      </c>
      <c r="M29" s="225"/>
      <c r="N29" s="225"/>
      <c r="O29" s="225"/>
      <c r="P29" s="225"/>
      <c r="Q29" s="38"/>
      <c r="R29" s="38"/>
      <c r="S29" s="38"/>
      <c r="T29" s="38"/>
      <c r="U29" s="38"/>
      <c r="V29" s="38"/>
      <c r="W29" s="224">
        <f>ROUND(BB54, 2)</f>
        <v>0</v>
      </c>
      <c r="X29" s="225"/>
      <c r="Y29" s="225"/>
      <c r="Z29" s="225"/>
      <c r="AA29" s="225"/>
      <c r="AB29" s="225"/>
      <c r="AC29" s="225"/>
      <c r="AD29" s="225"/>
      <c r="AE29" s="225"/>
      <c r="AF29" s="38"/>
      <c r="AG29" s="38"/>
      <c r="AH29" s="38"/>
      <c r="AI29" s="38"/>
      <c r="AJ29" s="38"/>
      <c r="AK29" s="224">
        <f>ROUND(AX54, 2)</f>
        <v>0</v>
      </c>
      <c r="AL29" s="225"/>
      <c r="AM29" s="225"/>
      <c r="AN29" s="225"/>
      <c r="AO29" s="225"/>
      <c r="AP29" s="38"/>
      <c r="AQ29" s="38"/>
      <c r="AR29" s="39"/>
      <c r="BG29" s="214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26">
        <v>0.15</v>
      </c>
      <c r="M30" s="225"/>
      <c r="N30" s="225"/>
      <c r="O30" s="225"/>
      <c r="P30" s="225"/>
      <c r="Q30" s="38"/>
      <c r="R30" s="38"/>
      <c r="S30" s="38"/>
      <c r="T30" s="38"/>
      <c r="U30" s="38"/>
      <c r="V30" s="38"/>
      <c r="W30" s="224">
        <f>ROUND(BC54, 2)</f>
        <v>0</v>
      </c>
      <c r="X30" s="225"/>
      <c r="Y30" s="225"/>
      <c r="Z30" s="225"/>
      <c r="AA30" s="225"/>
      <c r="AB30" s="225"/>
      <c r="AC30" s="225"/>
      <c r="AD30" s="225"/>
      <c r="AE30" s="225"/>
      <c r="AF30" s="38"/>
      <c r="AG30" s="38"/>
      <c r="AH30" s="38"/>
      <c r="AI30" s="38"/>
      <c r="AJ30" s="38"/>
      <c r="AK30" s="224">
        <f>ROUND(AY54, 2)</f>
        <v>0</v>
      </c>
      <c r="AL30" s="225"/>
      <c r="AM30" s="225"/>
      <c r="AN30" s="225"/>
      <c r="AO30" s="225"/>
      <c r="AP30" s="38"/>
      <c r="AQ30" s="38"/>
      <c r="AR30" s="39"/>
      <c r="BG30" s="214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26">
        <v>0.21</v>
      </c>
      <c r="M31" s="225"/>
      <c r="N31" s="225"/>
      <c r="O31" s="225"/>
      <c r="P31" s="225"/>
      <c r="Q31" s="38"/>
      <c r="R31" s="38"/>
      <c r="S31" s="38"/>
      <c r="T31" s="38"/>
      <c r="U31" s="38"/>
      <c r="V31" s="38"/>
      <c r="W31" s="224">
        <f>ROUND(BD54, 2)</f>
        <v>0</v>
      </c>
      <c r="X31" s="225"/>
      <c r="Y31" s="225"/>
      <c r="Z31" s="225"/>
      <c r="AA31" s="225"/>
      <c r="AB31" s="225"/>
      <c r="AC31" s="225"/>
      <c r="AD31" s="225"/>
      <c r="AE31" s="225"/>
      <c r="AF31" s="38"/>
      <c r="AG31" s="38"/>
      <c r="AH31" s="38"/>
      <c r="AI31" s="38"/>
      <c r="AJ31" s="38"/>
      <c r="AK31" s="224">
        <v>0</v>
      </c>
      <c r="AL31" s="225"/>
      <c r="AM31" s="225"/>
      <c r="AN31" s="225"/>
      <c r="AO31" s="225"/>
      <c r="AP31" s="38"/>
      <c r="AQ31" s="38"/>
      <c r="AR31" s="39"/>
      <c r="BG31" s="214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26">
        <v>0.15</v>
      </c>
      <c r="M32" s="225"/>
      <c r="N32" s="225"/>
      <c r="O32" s="225"/>
      <c r="P32" s="225"/>
      <c r="Q32" s="38"/>
      <c r="R32" s="38"/>
      <c r="S32" s="38"/>
      <c r="T32" s="38"/>
      <c r="U32" s="38"/>
      <c r="V32" s="38"/>
      <c r="W32" s="224">
        <f>ROUND(BE54, 2)</f>
        <v>0</v>
      </c>
      <c r="X32" s="225"/>
      <c r="Y32" s="225"/>
      <c r="Z32" s="225"/>
      <c r="AA32" s="225"/>
      <c r="AB32" s="225"/>
      <c r="AC32" s="225"/>
      <c r="AD32" s="225"/>
      <c r="AE32" s="225"/>
      <c r="AF32" s="38"/>
      <c r="AG32" s="38"/>
      <c r="AH32" s="38"/>
      <c r="AI32" s="38"/>
      <c r="AJ32" s="38"/>
      <c r="AK32" s="224">
        <v>0</v>
      </c>
      <c r="AL32" s="225"/>
      <c r="AM32" s="225"/>
      <c r="AN32" s="225"/>
      <c r="AO32" s="225"/>
      <c r="AP32" s="38"/>
      <c r="AQ32" s="38"/>
      <c r="AR32" s="39"/>
      <c r="BG32" s="214"/>
    </row>
    <row r="33" spans="1:59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26">
        <v>0</v>
      </c>
      <c r="M33" s="225"/>
      <c r="N33" s="225"/>
      <c r="O33" s="225"/>
      <c r="P33" s="225"/>
      <c r="Q33" s="38"/>
      <c r="R33" s="38"/>
      <c r="S33" s="38"/>
      <c r="T33" s="38"/>
      <c r="U33" s="38"/>
      <c r="V33" s="38"/>
      <c r="W33" s="224">
        <f>ROUND(BF54, 2)</f>
        <v>0</v>
      </c>
      <c r="X33" s="225"/>
      <c r="Y33" s="225"/>
      <c r="Z33" s="225"/>
      <c r="AA33" s="225"/>
      <c r="AB33" s="225"/>
      <c r="AC33" s="225"/>
      <c r="AD33" s="225"/>
      <c r="AE33" s="225"/>
      <c r="AF33" s="38"/>
      <c r="AG33" s="38"/>
      <c r="AH33" s="38"/>
      <c r="AI33" s="38"/>
      <c r="AJ33" s="38"/>
      <c r="AK33" s="224">
        <v>0</v>
      </c>
      <c r="AL33" s="225"/>
      <c r="AM33" s="225"/>
      <c r="AN33" s="225"/>
      <c r="AO33" s="225"/>
      <c r="AP33" s="38"/>
      <c r="AQ33" s="38"/>
      <c r="AR33" s="39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31"/>
    </row>
    <row r="35" spans="1:59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27" t="s">
        <v>51</v>
      </c>
      <c r="Y35" s="228"/>
      <c r="Z35" s="228"/>
      <c r="AA35" s="228"/>
      <c r="AB35" s="228"/>
      <c r="AC35" s="42"/>
      <c r="AD35" s="42"/>
      <c r="AE35" s="42"/>
      <c r="AF35" s="42"/>
      <c r="AG35" s="42"/>
      <c r="AH35" s="42"/>
      <c r="AI35" s="42"/>
      <c r="AJ35" s="42"/>
      <c r="AK35" s="229">
        <f>SUM(AK26:AK33)</f>
        <v>0</v>
      </c>
      <c r="AL35" s="228"/>
      <c r="AM35" s="228"/>
      <c r="AN35" s="228"/>
      <c r="AO35" s="230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G37" s="31"/>
    </row>
    <row r="41" spans="1:59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G41" s="31"/>
    </row>
    <row r="42" spans="1:59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G42" s="31"/>
    </row>
    <row r="43" spans="1:59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G43" s="31"/>
    </row>
    <row r="44" spans="1:59" s="4" customFormat="1" ht="12" customHeight="1">
      <c r="B44" s="48"/>
      <c r="C44" s="26" t="s">
        <v>14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042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9" s="5" customFormat="1" ht="36.950000000000003" customHeight="1">
      <c r="B45" s="51"/>
      <c r="C45" s="52" t="s">
        <v>17</v>
      </c>
      <c r="D45" s="53"/>
      <c r="E45" s="53"/>
      <c r="F45" s="53"/>
      <c r="G45" s="53"/>
      <c r="H45" s="53"/>
      <c r="I45" s="53"/>
      <c r="J45" s="53"/>
      <c r="K45" s="53"/>
      <c r="L45" s="231" t="str">
        <f>K6</f>
        <v>Oprava TV v žst. Praha Libeň</v>
      </c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53"/>
      <c r="AQ45" s="53"/>
      <c r="AR45" s="54"/>
    </row>
    <row r="46" spans="1:59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G46" s="31"/>
    </row>
    <row r="47" spans="1:59" s="2" customFormat="1" ht="12" customHeight="1">
      <c r="A47" s="31"/>
      <c r="B47" s="32"/>
      <c r="C47" s="26" t="s">
        <v>22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24</v>
      </c>
      <c r="AJ47" s="33"/>
      <c r="AK47" s="33"/>
      <c r="AL47" s="33"/>
      <c r="AM47" s="233" t="str">
        <f>IF(AN8= "","",AN8)</f>
        <v>25. 1. 2023</v>
      </c>
      <c r="AN47" s="233"/>
      <c r="AO47" s="33"/>
      <c r="AP47" s="33"/>
      <c r="AQ47" s="33"/>
      <c r="AR47" s="36"/>
      <c r="BG47" s="31"/>
    </row>
    <row r="48" spans="1:59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G48" s="31"/>
    </row>
    <row r="49" spans="1:91" s="2" customFormat="1" ht="15.2" customHeight="1">
      <c r="A49" s="31"/>
      <c r="B49" s="32"/>
      <c r="C49" s="26" t="s">
        <v>26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SŽ, s.o. Přednosta SEE Praha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34</v>
      </c>
      <c r="AJ49" s="33"/>
      <c r="AK49" s="33"/>
      <c r="AL49" s="33"/>
      <c r="AM49" s="234" t="str">
        <f>IF(E17="","",E17)</f>
        <v>SŽ, s.o.</v>
      </c>
      <c r="AN49" s="235"/>
      <c r="AO49" s="235"/>
      <c r="AP49" s="235"/>
      <c r="AQ49" s="33"/>
      <c r="AR49" s="36"/>
      <c r="AS49" s="236" t="s">
        <v>53</v>
      </c>
      <c r="AT49" s="23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8"/>
      <c r="BG49" s="31"/>
    </row>
    <row r="50" spans="1:91" s="2" customFormat="1" ht="15.2" customHeight="1">
      <c r="A50" s="31"/>
      <c r="B50" s="32"/>
      <c r="C50" s="26" t="s">
        <v>32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34" t="str">
        <f>IF(E20="","",E20)</f>
        <v>SŽ, s.o.</v>
      </c>
      <c r="AN50" s="235"/>
      <c r="AO50" s="235"/>
      <c r="AP50" s="235"/>
      <c r="AQ50" s="33"/>
      <c r="AR50" s="36"/>
      <c r="AS50" s="238"/>
      <c r="AT50" s="23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60"/>
      <c r="BG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0"/>
      <c r="AT51" s="24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2"/>
      <c r="BG51" s="31"/>
    </row>
    <row r="52" spans="1:91" s="2" customFormat="1" ht="29.25" customHeight="1">
      <c r="A52" s="31"/>
      <c r="B52" s="32"/>
      <c r="C52" s="242" t="s">
        <v>54</v>
      </c>
      <c r="D52" s="243"/>
      <c r="E52" s="243"/>
      <c r="F52" s="243"/>
      <c r="G52" s="243"/>
      <c r="H52" s="63"/>
      <c r="I52" s="244" t="s">
        <v>55</v>
      </c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5" t="s">
        <v>56</v>
      </c>
      <c r="AH52" s="243"/>
      <c r="AI52" s="243"/>
      <c r="AJ52" s="243"/>
      <c r="AK52" s="243"/>
      <c r="AL52" s="243"/>
      <c r="AM52" s="243"/>
      <c r="AN52" s="244" t="s">
        <v>57</v>
      </c>
      <c r="AO52" s="243"/>
      <c r="AP52" s="243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6" t="s">
        <v>70</v>
      </c>
      <c r="BE52" s="66" t="s">
        <v>71</v>
      </c>
      <c r="BF52" s="67" t="s">
        <v>72</v>
      </c>
      <c r="BG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70"/>
      <c r="BG53" s="31"/>
    </row>
    <row r="54" spans="1:91" s="6" customFormat="1" ht="32.450000000000003" customHeight="1">
      <c r="B54" s="71"/>
      <c r="C54" s="72" t="s">
        <v>73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49">
        <f>ROUND(SUM(AG55:AG57),2)</f>
        <v>0</v>
      </c>
      <c r="AH54" s="249"/>
      <c r="AI54" s="249"/>
      <c r="AJ54" s="249"/>
      <c r="AK54" s="249"/>
      <c r="AL54" s="249"/>
      <c r="AM54" s="249"/>
      <c r="AN54" s="250">
        <f>SUM(AG54,AV54)</f>
        <v>0</v>
      </c>
      <c r="AO54" s="250"/>
      <c r="AP54" s="250"/>
      <c r="AQ54" s="75" t="s">
        <v>20</v>
      </c>
      <c r="AR54" s="76"/>
      <c r="AS54" s="77">
        <f>ROUND(SUM(AS55:AS57),2)</f>
        <v>0</v>
      </c>
      <c r="AT54" s="78">
        <f>ROUND(SUM(AT55:AT57),2)</f>
        <v>0</v>
      </c>
      <c r="AU54" s="79">
        <f>ROUND(SUM(AU55:AU57),2)</f>
        <v>0</v>
      </c>
      <c r="AV54" s="79">
        <f>ROUND(SUM(AX54:AY54),2)</f>
        <v>0</v>
      </c>
      <c r="AW54" s="80">
        <f>ROUND(SUM(AW55:AW57),5)</f>
        <v>0</v>
      </c>
      <c r="AX54" s="79">
        <f>ROUND(BB54*L29,2)</f>
        <v>0</v>
      </c>
      <c r="AY54" s="79">
        <f>ROUND(BC54*L30,2)</f>
        <v>0</v>
      </c>
      <c r="AZ54" s="79">
        <f>ROUND(BD54*L29,2)</f>
        <v>0</v>
      </c>
      <c r="BA54" s="79">
        <f>ROUND(BE54*L30,2)</f>
        <v>0</v>
      </c>
      <c r="BB54" s="79">
        <f>ROUND(SUM(BB55:BB57),2)</f>
        <v>0</v>
      </c>
      <c r="BC54" s="79">
        <f>ROUND(SUM(BC55:BC57),2)</f>
        <v>0</v>
      </c>
      <c r="BD54" s="79">
        <f>ROUND(SUM(BD55:BD57),2)</f>
        <v>0</v>
      </c>
      <c r="BE54" s="79">
        <f>ROUND(SUM(BE55:BE57),2)</f>
        <v>0</v>
      </c>
      <c r="BF54" s="81">
        <f>ROUND(SUM(BF55:BF57),2)</f>
        <v>0</v>
      </c>
      <c r="BS54" s="82" t="s">
        <v>74</v>
      </c>
      <c r="BT54" s="82" t="s">
        <v>75</v>
      </c>
      <c r="BU54" s="83" t="s">
        <v>76</v>
      </c>
      <c r="BV54" s="82" t="s">
        <v>77</v>
      </c>
      <c r="BW54" s="82" t="s">
        <v>6</v>
      </c>
      <c r="BX54" s="82" t="s">
        <v>78</v>
      </c>
      <c r="CL54" s="82" t="s">
        <v>20</v>
      </c>
    </row>
    <row r="55" spans="1:91" s="7" customFormat="1" ht="16.5" customHeight="1">
      <c r="A55" s="84" t="s">
        <v>79</v>
      </c>
      <c r="B55" s="85"/>
      <c r="C55" s="86"/>
      <c r="D55" s="248" t="s">
        <v>80</v>
      </c>
      <c r="E55" s="248"/>
      <c r="F55" s="248"/>
      <c r="G55" s="248"/>
      <c r="H55" s="248"/>
      <c r="I55" s="87"/>
      <c r="J55" s="248" t="s">
        <v>81</v>
      </c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6">
        <f>'SO 02 - ŽST Libeň výměna ...'!K32</f>
        <v>0</v>
      </c>
      <c r="AH55" s="247"/>
      <c r="AI55" s="247"/>
      <c r="AJ55" s="247"/>
      <c r="AK55" s="247"/>
      <c r="AL55" s="247"/>
      <c r="AM55" s="247"/>
      <c r="AN55" s="246">
        <f>SUM(AG55,AV55)</f>
        <v>0</v>
      </c>
      <c r="AO55" s="247"/>
      <c r="AP55" s="247"/>
      <c r="AQ55" s="88" t="s">
        <v>82</v>
      </c>
      <c r="AR55" s="89"/>
      <c r="AS55" s="90">
        <f>'SO 02 - ŽST Libeň výměna ...'!K30</f>
        <v>0</v>
      </c>
      <c r="AT55" s="91">
        <f>'SO 02 - ŽST Libeň výměna ...'!K31</f>
        <v>0</v>
      </c>
      <c r="AU55" s="91">
        <v>0</v>
      </c>
      <c r="AV55" s="91">
        <f>ROUND(SUM(AX55:AY55),2)</f>
        <v>0</v>
      </c>
      <c r="AW55" s="92">
        <f>'SO 02 - ŽST Libeň výměna ...'!T85</f>
        <v>0</v>
      </c>
      <c r="AX55" s="91">
        <f>'SO 02 - ŽST Libeň výměna ...'!K35</f>
        <v>0</v>
      </c>
      <c r="AY55" s="91">
        <f>'SO 02 - ŽST Libeň výměna ...'!K36</f>
        <v>0</v>
      </c>
      <c r="AZ55" s="91">
        <f>'SO 02 - ŽST Libeň výměna ...'!K37</f>
        <v>0</v>
      </c>
      <c r="BA55" s="91">
        <f>'SO 02 - ŽST Libeň výměna ...'!K38</f>
        <v>0</v>
      </c>
      <c r="BB55" s="91">
        <f>'SO 02 - ŽST Libeň výměna ...'!F35</f>
        <v>0</v>
      </c>
      <c r="BC55" s="91">
        <f>'SO 02 - ŽST Libeň výměna ...'!F36</f>
        <v>0</v>
      </c>
      <c r="BD55" s="91">
        <f>'SO 02 - ŽST Libeň výměna ...'!F37</f>
        <v>0</v>
      </c>
      <c r="BE55" s="91">
        <f>'SO 02 - ŽST Libeň výměna ...'!F38</f>
        <v>0</v>
      </c>
      <c r="BF55" s="93">
        <f>'SO 02 - ŽST Libeň výměna ...'!F39</f>
        <v>0</v>
      </c>
      <c r="BT55" s="94" t="s">
        <v>83</v>
      </c>
      <c r="BV55" s="94" t="s">
        <v>77</v>
      </c>
      <c r="BW55" s="94" t="s">
        <v>84</v>
      </c>
      <c r="BX55" s="94" t="s">
        <v>6</v>
      </c>
      <c r="CL55" s="94" t="s">
        <v>20</v>
      </c>
      <c r="CM55" s="94" t="s">
        <v>85</v>
      </c>
    </row>
    <row r="56" spans="1:91" s="7" customFormat="1" ht="16.5" customHeight="1">
      <c r="A56" s="84" t="s">
        <v>79</v>
      </c>
      <c r="B56" s="85"/>
      <c r="C56" s="86"/>
      <c r="D56" s="248" t="s">
        <v>86</v>
      </c>
      <c r="E56" s="248"/>
      <c r="F56" s="248"/>
      <c r="G56" s="248"/>
      <c r="H56" s="248"/>
      <c r="I56" s="87"/>
      <c r="J56" s="248" t="s">
        <v>87</v>
      </c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6">
        <f>'SO 03 - ŽST Libeň  oprava...'!K32</f>
        <v>0</v>
      </c>
      <c r="AH56" s="247"/>
      <c r="AI56" s="247"/>
      <c r="AJ56" s="247"/>
      <c r="AK56" s="247"/>
      <c r="AL56" s="247"/>
      <c r="AM56" s="247"/>
      <c r="AN56" s="246">
        <f>SUM(AG56,AV56)</f>
        <v>0</v>
      </c>
      <c r="AO56" s="247"/>
      <c r="AP56" s="247"/>
      <c r="AQ56" s="88" t="s">
        <v>82</v>
      </c>
      <c r="AR56" s="89"/>
      <c r="AS56" s="90">
        <f>'SO 03 - ŽST Libeň  oprava...'!K30</f>
        <v>0</v>
      </c>
      <c r="AT56" s="91">
        <f>'SO 03 - ŽST Libeň  oprava...'!K31</f>
        <v>0</v>
      </c>
      <c r="AU56" s="91">
        <v>0</v>
      </c>
      <c r="AV56" s="91">
        <f>ROUND(SUM(AX56:AY56),2)</f>
        <v>0</v>
      </c>
      <c r="AW56" s="92">
        <f>'SO 03 - ŽST Libeň  oprava...'!T84</f>
        <v>0</v>
      </c>
      <c r="AX56" s="91">
        <f>'SO 03 - ŽST Libeň  oprava...'!K35</f>
        <v>0</v>
      </c>
      <c r="AY56" s="91">
        <f>'SO 03 - ŽST Libeň  oprava...'!K36</f>
        <v>0</v>
      </c>
      <c r="AZ56" s="91">
        <f>'SO 03 - ŽST Libeň  oprava...'!K37</f>
        <v>0</v>
      </c>
      <c r="BA56" s="91">
        <f>'SO 03 - ŽST Libeň  oprava...'!K38</f>
        <v>0</v>
      </c>
      <c r="BB56" s="91">
        <f>'SO 03 - ŽST Libeň  oprava...'!F35</f>
        <v>0</v>
      </c>
      <c r="BC56" s="91">
        <f>'SO 03 - ŽST Libeň  oprava...'!F36</f>
        <v>0</v>
      </c>
      <c r="BD56" s="91">
        <f>'SO 03 - ŽST Libeň  oprava...'!F37</f>
        <v>0</v>
      </c>
      <c r="BE56" s="91">
        <f>'SO 03 - ŽST Libeň  oprava...'!F38</f>
        <v>0</v>
      </c>
      <c r="BF56" s="93">
        <f>'SO 03 - ŽST Libeň  oprava...'!F39</f>
        <v>0</v>
      </c>
      <c r="BT56" s="94" t="s">
        <v>83</v>
      </c>
      <c r="BV56" s="94" t="s">
        <v>77</v>
      </c>
      <c r="BW56" s="94" t="s">
        <v>88</v>
      </c>
      <c r="BX56" s="94" t="s">
        <v>6</v>
      </c>
      <c r="CL56" s="94" t="s">
        <v>20</v>
      </c>
      <c r="CM56" s="94" t="s">
        <v>85</v>
      </c>
    </row>
    <row r="57" spans="1:91" s="7" customFormat="1" ht="16.5" customHeight="1">
      <c r="A57" s="84" t="s">
        <v>79</v>
      </c>
      <c r="B57" s="85"/>
      <c r="C57" s="86"/>
      <c r="D57" s="248" t="s">
        <v>89</v>
      </c>
      <c r="E57" s="248"/>
      <c r="F57" s="248"/>
      <c r="G57" s="248"/>
      <c r="H57" s="248"/>
      <c r="I57" s="87"/>
      <c r="J57" s="248" t="s">
        <v>90</v>
      </c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6">
        <f>'VON - ÚOŽI'!K32</f>
        <v>0</v>
      </c>
      <c r="AH57" s="247"/>
      <c r="AI57" s="247"/>
      <c r="AJ57" s="247"/>
      <c r="AK57" s="247"/>
      <c r="AL57" s="247"/>
      <c r="AM57" s="247"/>
      <c r="AN57" s="246">
        <f>SUM(AG57,AV57)</f>
        <v>0</v>
      </c>
      <c r="AO57" s="247"/>
      <c r="AP57" s="247"/>
      <c r="AQ57" s="88" t="s">
        <v>82</v>
      </c>
      <c r="AR57" s="89"/>
      <c r="AS57" s="95">
        <f>'VON - ÚOŽI'!K30</f>
        <v>0</v>
      </c>
      <c r="AT57" s="96">
        <f>'VON - ÚOŽI'!K31</f>
        <v>0</v>
      </c>
      <c r="AU57" s="96">
        <v>0</v>
      </c>
      <c r="AV57" s="96">
        <f>ROUND(SUM(AX57:AY57),2)</f>
        <v>0</v>
      </c>
      <c r="AW57" s="97">
        <f>'VON - ÚOŽI'!T83</f>
        <v>0</v>
      </c>
      <c r="AX57" s="96">
        <f>'VON - ÚOŽI'!K35</f>
        <v>0</v>
      </c>
      <c r="AY57" s="96">
        <f>'VON - ÚOŽI'!K36</f>
        <v>0</v>
      </c>
      <c r="AZ57" s="96">
        <f>'VON - ÚOŽI'!K37</f>
        <v>0</v>
      </c>
      <c r="BA57" s="96">
        <f>'VON - ÚOŽI'!K38</f>
        <v>0</v>
      </c>
      <c r="BB57" s="96">
        <f>'VON - ÚOŽI'!F35</f>
        <v>0</v>
      </c>
      <c r="BC57" s="96">
        <f>'VON - ÚOŽI'!F36</f>
        <v>0</v>
      </c>
      <c r="BD57" s="96">
        <f>'VON - ÚOŽI'!F37</f>
        <v>0</v>
      </c>
      <c r="BE57" s="96">
        <f>'VON - ÚOŽI'!F38</f>
        <v>0</v>
      </c>
      <c r="BF57" s="98">
        <f>'VON - ÚOŽI'!F39</f>
        <v>0</v>
      </c>
      <c r="BT57" s="94" t="s">
        <v>83</v>
      </c>
      <c r="BV57" s="94" t="s">
        <v>77</v>
      </c>
      <c r="BW57" s="94" t="s">
        <v>91</v>
      </c>
      <c r="BX57" s="94" t="s">
        <v>6</v>
      </c>
      <c r="CL57" s="94" t="s">
        <v>20</v>
      </c>
      <c r="CM57" s="94" t="s">
        <v>85</v>
      </c>
    </row>
    <row r="58" spans="1:91" s="2" customFormat="1" ht="30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</row>
    <row r="59" spans="1:91" s="2" customFormat="1" ht="6.95" customHeight="1">
      <c r="A59" s="31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36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</row>
  </sheetData>
  <sheetProtection algorithmName="SHA-512" hashValue="9NwcOSDPnsYZjw/XiBcAGQH8djLv63zO3rg7/Yr3ddWqJNKI+JFiu5tK6/m4gvthoFV9jAkENZg7oAueM59zXA==" saltValue="T2GSZsL29uw3h8jpgLFz1Q9/lTFgqwq7SiaBdq3GFCLA98VfFk7qyflROFfNRzgxqPu/EA0NTw1TBKGsjLxDWg==" spinCount="100000" sheet="1" objects="1" scenarios="1" formatColumns="0" formatRows="0"/>
  <mergeCells count="50">
    <mergeCell ref="AR2:BG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2 - ŽST Libeň výměna ...'!C2" display="/"/>
    <hyperlink ref="A56" location="'SO 03 - ŽST Libeň  oprava...'!C2" display="/"/>
    <hyperlink ref="A57" location="'VON - ÚOŽI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T2" s="14" t="s">
        <v>84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7"/>
      <c r="AT3" s="14" t="s">
        <v>85</v>
      </c>
    </row>
    <row r="4" spans="1:46" s="1" customFormat="1" ht="24.95" customHeight="1">
      <c r="B4" s="17"/>
      <c r="D4" s="101" t="s">
        <v>92</v>
      </c>
      <c r="M4" s="17"/>
      <c r="N4" s="102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3" t="s">
        <v>17</v>
      </c>
      <c r="M6" s="17"/>
    </row>
    <row r="7" spans="1:46" s="1" customFormat="1" ht="16.5" customHeight="1">
      <c r="B7" s="17"/>
      <c r="E7" s="252" t="str">
        <f>'Rekapitulace stavby'!K6</f>
        <v>Oprava TV v žst. Praha Libeň</v>
      </c>
      <c r="F7" s="253"/>
      <c r="G7" s="253"/>
      <c r="H7" s="253"/>
      <c r="M7" s="17"/>
    </row>
    <row r="8" spans="1:46" s="2" customFormat="1" ht="12" customHeight="1">
      <c r="A8" s="31"/>
      <c r="B8" s="36"/>
      <c r="C8" s="31"/>
      <c r="D8" s="103" t="s">
        <v>93</v>
      </c>
      <c r="E8" s="31"/>
      <c r="F8" s="31"/>
      <c r="G8" s="31"/>
      <c r="H8" s="31"/>
      <c r="I8" s="31"/>
      <c r="J8" s="31"/>
      <c r="K8" s="31"/>
      <c r="L8" s="31"/>
      <c r="M8" s="10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94</v>
      </c>
      <c r="F9" s="255"/>
      <c r="G9" s="255"/>
      <c r="H9" s="255"/>
      <c r="I9" s="31"/>
      <c r="J9" s="31"/>
      <c r="K9" s="31"/>
      <c r="L9" s="31"/>
      <c r="M9" s="10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0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3" t="s">
        <v>19</v>
      </c>
      <c r="E11" s="31"/>
      <c r="F11" s="105" t="s">
        <v>20</v>
      </c>
      <c r="G11" s="31"/>
      <c r="H11" s="31"/>
      <c r="I11" s="103" t="s">
        <v>21</v>
      </c>
      <c r="J11" s="105" t="s">
        <v>20</v>
      </c>
      <c r="K11" s="31"/>
      <c r="L11" s="31"/>
      <c r="M11" s="10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3" t="s">
        <v>22</v>
      </c>
      <c r="E12" s="31"/>
      <c r="F12" s="105" t="s">
        <v>23</v>
      </c>
      <c r="G12" s="31"/>
      <c r="H12" s="31"/>
      <c r="I12" s="103" t="s">
        <v>24</v>
      </c>
      <c r="J12" s="106" t="str">
        <f>'Rekapitulace stavby'!AN8</f>
        <v>25. 1. 2023</v>
      </c>
      <c r="K12" s="31"/>
      <c r="L12" s="31"/>
      <c r="M12" s="10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0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3" t="s">
        <v>26</v>
      </c>
      <c r="E14" s="31"/>
      <c r="F14" s="31"/>
      <c r="G14" s="31"/>
      <c r="H14" s="31"/>
      <c r="I14" s="103" t="s">
        <v>27</v>
      </c>
      <c r="J14" s="105" t="s">
        <v>28</v>
      </c>
      <c r="K14" s="31"/>
      <c r="L14" s="31"/>
      <c r="M14" s="10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5" t="s">
        <v>95</v>
      </c>
      <c r="F15" s="31"/>
      <c r="G15" s="31"/>
      <c r="H15" s="31"/>
      <c r="I15" s="103" t="s">
        <v>30</v>
      </c>
      <c r="J15" s="105" t="s">
        <v>31</v>
      </c>
      <c r="K15" s="31"/>
      <c r="L15" s="31"/>
      <c r="M15" s="10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0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3" t="s">
        <v>32</v>
      </c>
      <c r="E17" s="31"/>
      <c r="F17" s="31"/>
      <c r="G17" s="31"/>
      <c r="H17" s="31"/>
      <c r="I17" s="103" t="s">
        <v>27</v>
      </c>
      <c r="J17" s="27" t="str">
        <f>'Rekapitulace stavby'!AN13</f>
        <v>Vyplň údaj</v>
      </c>
      <c r="K17" s="31"/>
      <c r="L17" s="31"/>
      <c r="M17" s="10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3" t="s">
        <v>30</v>
      </c>
      <c r="J18" s="27" t="str">
        <f>'Rekapitulace stavby'!AN14</f>
        <v>Vyplň údaj</v>
      </c>
      <c r="K18" s="31"/>
      <c r="L18" s="31"/>
      <c r="M18" s="10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0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3" t="s">
        <v>34</v>
      </c>
      <c r="E20" s="31"/>
      <c r="F20" s="31"/>
      <c r="G20" s="31"/>
      <c r="H20" s="31"/>
      <c r="I20" s="103" t="s">
        <v>27</v>
      </c>
      <c r="J20" s="105" t="s">
        <v>28</v>
      </c>
      <c r="K20" s="31"/>
      <c r="L20" s="31"/>
      <c r="M20" s="10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5" t="s">
        <v>35</v>
      </c>
      <c r="F21" s="31"/>
      <c r="G21" s="31"/>
      <c r="H21" s="31"/>
      <c r="I21" s="103" t="s">
        <v>30</v>
      </c>
      <c r="J21" s="105" t="s">
        <v>31</v>
      </c>
      <c r="K21" s="31"/>
      <c r="L21" s="31"/>
      <c r="M21" s="10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0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3" t="s">
        <v>36</v>
      </c>
      <c r="E23" s="31"/>
      <c r="F23" s="31"/>
      <c r="G23" s="31"/>
      <c r="H23" s="31"/>
      <c r="I23" s="103" t="s">
        <v>27</v>
      </c>
      <c r="J23" s="105" t="s">
        <v>28</v>
      </c>
      <c r="K23" s="31"/>
      <c r="L23" s="31"/>
      <c r="M23" s="10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5" t="s">
        <v>35</v>
      </c>
      <c r="F24" s="31"/>
      <c r="G24" s="31"/>
      <c r="H24" s="31"/>
      <c r="I24" s="103" t="s">
        <v>30</v>
      </c>
      <c r="J24" s="105" t="s">
        <v>31</v>
      </c>
      <c r="K24" s="31"/>
      <c r="L24" s="31"/>
      <c r="M24" s="10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0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3" t="s">
        <v>37</v>
      </c>
      <c r="E26" s="31"/>
      <c r="F26" s="31"/>
      <c r="G26" s="31"/>
      <c r="H26" s="31"/>
      <c r="I26" s="31"/>
      <c r="J26" s="31"/>
      <c r="K26" s="31"/>
      <c r="L26" s="31"/>
      <c r="M26" s="10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7"/>
      <c r="B27" s="108"/>
      <c r="C27" s="107"/>
      <c r="D27" s="107"/>
      <c r="E27" s="258" t="s">
        <v>38</v>
      </c>
      <c r="F27" s="258"/>
      <c r="G27" s="258"/>
      <c r="H27" s="258"/>
      <c r="I27" s="107"/>
      <c r="J27" s="107"/>
      <c r="K27" s="107"/>
      <c r="L27" s="107"/>
      <c r="M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0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110"/>
      <c r="M29" s="10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03" t="s">
        <v>96</v>
      </c>
      <c r="F30" s="31"/>
      <c r="G30" s="31"/>
      <c r="H30" s="31"/>
      <c r="I30" s="31"/>
      <c r="J30" s="31"/>
      <c r="K30" s="111">
        <f>I61</f>
        <v>0</v>
      </c>
      <c r="L30" s="31"/>
      <c r="M30" s="10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03" t="s">
        <v>97</v>
      </c>
      <c r="F31" s="31"/>
      <c r="G31" s="31"/>
      <c r="H31" s="31"/>
      <c r="I31" s="31"/>
      <c r="J31" s="31"/>
      <c r="K31" s="111">
        <f>J61</f>
        <v>0</v>
      </c>
      <c r="L31" s="31"/>
      <c r="M31" s="10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2" t="s">
        <v>39</v>
      </c>
      <c r="E32" s="31"/>
      <c r="F32" s="31"/>
      <c r="G32" s="31"/>
      <c r="H32" s="31"/>
      <c r="I32" s="31"/>
      <c r="J32" s="31"/>
      <c r="K32" s="113">
        <f>ROUND(K85, 2)</f>
        <v>0</v>
      </c>
      <c r="L32" s="31"/>
      <c r="M32" s="10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0"/>
      <c r="E33" s="110"/>
      <c r="F33" s="110"/>
      <c r="G33" s="110"/>
      <c r="H33" s="110"/>
      <c r="I33" s="110"/>
      <c r="J33" s="110"/>
      <c r="K33" s="110"/>
      <c r="L33" s="110"/>
      <c r="M33" s="10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4" t="s">
        <v>41</v>
      </c>
      <c r="G34" s="31"/>
      <c r="H34" s="31"/>
      <c r="I34" s="114" t="s">
        <v>40</v>
      </c>
      <c r="J34" s="31"/>
      <c r="K34" s="114" t="s">
        <v>42</v>
      </c>
      <c r="L34" s="31"/>
      <c r="M34" s="10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5" t="s">
        <v>43</v>
      </c>
      <c r="E35" s="103" t="s">
        <v>44</v>
      </c>
      <c r="F35" s="111">
        <f>ROUND((SUM(BE85:BE112)),  2)</f>
        <v>0</v>
      </c>
      <c r="G35" s="31"/>
      <c r="H35" s="31"/>
      <c r="I35" s="116">
        <v>0.21</v>
      </c>
      <c r="J35" s="31"/>
      <c r="K35" s="111">
        <f>ROUND(((SUM(BE85:BE112))*I35),  2)</f>
        <v>0</v>
      </c>
      <c r="L35" s="31"/>
      <c r="M35" s="10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3" t="s">
        <v>45</v>
      </c>
      <c r="F36" s="111">
        <f>ROUND((SUM(BF85:BF112)),  2)</f>
        <v>0</v>
      </c>
      <c r="G36" s="31"/>
      <c r="H36" s="31"/>
      <c r="I36" s="116">
        <v>0.15</v>
      </c>
      <c r="J36" s="31"/>
      <c r="K36" s="111">
        <f>ROUND(((SUM(BF85:BF112))*I36),  2)</f>
        <v>0</v>
      </c>
      <c r="L36" s="31"/>
      <c r="M36" s="10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3" t="s">
        <v>46</v>
      </c>
      <c r="F37" s="111">
        <f>ROUND((SUM(BG85:BG112)),  2)</f>
        <v>0</v>
      </c>
      <c r="G37" s="31"/>
      <c r="H37" s="31"/>
      <c r="I37" s="116">
        <v>0.21</v>
      </c>
      <c r="J37" s="31"/>
      <c r="K37" s="111">
        <f>0</f>
        <v>0</v>
      </c>
      <c r="L37" s="31"/>
      <c r="M37" s="10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3" t="s">
        <v>47</v>
      </c>
      <c r="F38" s="111">
        <f>ROUND((SUM(BH85:BH112)),  2)</f>
        <v>0</v>
      </c>
      <c r="G38" s="31"/>
      <c r="H38" s="31"/>
      <c r="I38" s="116">
        <v>0.15</v>
      </c>
      <c r="J38" s="31"/>
      <c r="K38" s="111">
        <f>0</f>
        <v>0</v>
      </c>
      <c r="L38" s="31"/>
      <c r="M38" s="10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3" t="s">
        <v>48</v>
      </c>
      <c r="F39" s="111">
        <f>ROUND((SUM(BI85:BI112)),  2)</f>
        <v>0</v>
      </c>
      <c r="G39" s="31"/>
      <c r="H39" s="31"/>
      <c r="I39" s="116">
        <v>0</v>
      </c>
      <c r="J39" s="31"/>
      <c r="K39" s="111">
        <f>0</f>
        <v>0</v>
      </c>
      <c r="L39" s="31"/>
      <c r="M39" s="10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0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7"/>
      <c r="D41" s="118" t="s">
        <v>49</v>
      </c>
      <c r="E41" s="119"/>
      <c r="F41" s="119"/>
      <c r="G41" s="120" t="s">
        <v>50</v>
      </c>
      <c r="H41" s="121" t="s">
        <v>51</v>
      </c>
      <c r="I41" s="119"/>
      <c r="J41" s="119"/>
      <c r="K41" s="122">
        <f>SUM(K32:K39)</f>
        <v>0</v>
      </c>
      <c r="L41" s="123"/>
      <c r="M41" s="10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0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hidden="1" customHeight="1">
      <c r="A46" s="31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0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hidden="1" customHeight="1">
      <c r="A47" s="31"/>
      <c r="B47" s="32"/>
      <c r="C47" s="20" t="s">
        <v>98</v>
      </c>
      <c r="D47" s="33"/>
      <c r="E47" s="33"/>
      <c r="F47" s="33"/>
      <c r="G47" s="33"/>
      <c r="H47" s="33"/>
      <c r="I47" s="33"/>
      <c r="J47" s="33"/>
      <c r="K47" s="33"/>
      <c r="L47" s="33"/>
      <c r="M47" s="10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hidden="1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0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17</v>
      </c>
      <c r="D49" s="33"/>
      <c r="E49" s="33"/>
      <c r="F49" s="33"/>
      <c r="G49" s="33"/>
      <c r="H49" s="33"/>
      <c r="I49" s="33"/>
      <c r="J49" s="33"/>
      <c r="K49" s="33"/>
      <c r="L49" s="33"/>
      <c r="M49" s="10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59" t="str">
        <f>E7</f>
        <v>Oprava TV v žst. Praha Libeň</v>
      </c>
      <c r="F50" s="260"/>
      <c r="G50" s="260"/>
      <c r="H50" s="260"/>
      <c r="I50" s="33"/>
      <c r="J50" s="33"/>
      <c r="K50" s="33"/>
      <c r="L50" s="33"/>
      <c r="M50" s="10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hidden="1" customHeight="1">
      <c r="A51" s="31"/>
      <c r="B51" s="32"/>
      <c r="C51" s="26" t="s">
        <v>93</v>
      </c>
      <c r="D51" s="33"/>
      <c r="E51" s="33"/>
      <c r="F51" s="33"/>
      <c r="G51" s="33"/>
      <c r="H51" s="33"/>
      <c r="I51" s="33"/>
      <c r="J51" s="33"/>
      <c r="K51" s="33"/>
      <c r="L51" s="33"/>
      <c r="M51" s="10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hidden="1" customHeight="1">
      <c r="A52" s="31"/>
      <c r="B52" s="32"/>
      <c r="C52" s="33"/>
      <c r="D52" s="33"/>
      <c r="E52" s="231" t="str">
        <f>E9</f>
        <v xml:space="preserve">SO 02 - ŽST Libeň výměna izolátorů </v>
      </c>
      <c r="F52" s="261"/>
      <c r="G52" s="261"/>
      <c r="H52" s="261"/>
      <c r="I52" s="33"/>
      <c r="J52" s="33"/>
      <c r="K52" s="33"/>
      <c r="L52" s="33"/>
      <c r="M52" s="10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0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hidden="1" customHeight="1">
      <c r="A54" s="31"/>
      <c r="B54" s="32"/>
      <c r="C54" s="26" t="s">
        <v>22</v>
      </c>
      <c r="D54" s="33"/>
      <c r="E54" s="33"/>
      <c r="F54" s="24" t="str">
        <f>F12</f>
        <v xml:space="preserve"> </v>
      </c>
      <c r="G54" s="33"/>
      <c r="H54" s="33"/>
      <c r="I54" s="26" t="s">
        <v>24</v>
      </c>
      <c r="J54" s="56" t="str">
        <f>IF(J12="","",J12)</f>
        <v>25. 1. 2023</v>
      </c>
      <c r="K54" s="33"/>
      <c r="L54" s="33"/>
      <c r="M54" s="10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hidden="1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0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5.2" hidden="1" customHeight="1">
      <c r="A56" s="31"/>
      <c r="B56" s="32"/>
      <c r="C56" s="26" t="s">
        <v>26</v>
      </c>
      <c r="D56" s="33"/>
      <c r="E56" s="33"/>
      <c r="F56" s="24" t="str">
        <f>E15</f>
        <v>SŽ, s.o. Přednosta SEE Praha;</v>
      </c>
      <c r="G56" s="33"/>
      <c r="H56" s="33"/>
      <c r="I56" s="26" t="s">
        <v>34</v>
      </c>
      <c r="J56" s="29" t="str">
        <f>E21</f>
        <v>SŽ, s.o.</v>
      </c>
      <c r="K56" s="33"/>
      <c r="L56" s="33"/>
      <c r="M56" s="10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15.2" hidden="1" customHeight="1">
      <c r="A57" s="31"/>
      <c r="B57" s="32"/>
      <c r="C57" s="26" t="s">
        <v>32</v>
      </c>
      <c r="D57" s="33"/>
      <c r="E57" s="33"/>
      <c r="F57" s="24" t="str">
        <f>IF(E18="","",E18)</f>
        <v>Vyplň údaj</v>
      </c>
      <c r="G57" s="33"/>
      <c r="H57" s="33"/>
      <c r="I57" s="26" t="s">
        <v>36</v>
      </c>
      <c r="J57" s="29" t="str">
        <f>E24</f>
        <v>SŽ, s.o.</v>
      </c>
      <c r="K57" s="33"/>
      <c r="L57" s="33"/>
      <c r="M57" s="10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0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hidden="1" customHeight="1">
      <c r="A59" s="31"/>
      <c r="B59" s="32"/>
      <c r="C59" s="128" t="s">
        <v>99</v>
      </c>
      <c r="D59" s="129"/>
      <c r="E59" s="129"/>
      <c r="F59" s="129"/>
      <c r="G59" s="129"/>
      <c r="H59" s="129"/>
      <c r="I59" s="130" t="s">
        <v>100</v>
      </c>
      <c r="J59" s="130" t="s">
        <v>101</v>
      </c>
      <c r="K59" s="130" t="s">
        <v>102</v>
      </c>
      <c r="L59" s="129"/>
      <c r="M59" s="10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0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hidden="1" customHeight="1">
      <c r="A61" s="31"/>
      <c r="B61" s="32"/>
      <c r="C61" s="131" t="s">
        <v>73</v>
      </c>
      <c r="D61" s="33"/>
      <c r="E61" s="33"/>
      <c r="F61" s="33"/>
      <c r="G61" s="33"/>
      <c r="H61" s="33"/>
      <c r="I61" s="74">
        <f t="shared" ref="I61:J63" si="0">Q85</f>
        <v>0</v>
      </c>
      <c r="J61" s="74">
        <f t="shared" si="0"/>
        <v>0</v>
      </c>
      <c r="K61" s="74">
        <f>K85</f>
        <v>0</v>
      </c>
      <c r="L61" s="33"/>
      <c r="M61" s="10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4" t="s">
        <v>103</v>
      </c>
    </row>
    <row r="62" spans="1:47" s="9" customFormat="1" ht="24.95" hidden="1" customHeight="1">
      <c r="B62" s="132"/>
      <c r="C62" s="133"/>
      <c r="D62" s="134" t="s">
        <v>104</v>
      </c>
      <c r="E62" s="135"/>
      <c r="F62" s="135"/>
      <c r="G62" s="135"/>
      <c r="H62" s="135"/>
      <c r="I62" s="136">
        <f t="shared" si="0"/>
        <v>0</v>
      </c>
      <c r="J62" s="136">
        <f t="shared" si="0"/>
        <v>0</v>
      </c>
      <c r="K62" s="136">
        <f>K86</f>
        <v>0</v>
      </c>
      <c r="L62" s="133"/>
      <c r="M62" s="137"/>
    </row>
    <row r="63" spans="1:47" s="10" customFormat="1" ht="19.899999999999999" hidden="1" customHeight="1">
      <c r="B63" s="138"/>
      <c r="C63" s="139"/>
      <c r="D63" s="140" t="s">
        <v>105</v>
      </c>
      <c r="E63" s="141"/>
      <c r="F63" s="141"/>
      <c r="G63" s="141"/>
      <c r="H63" s="141"/>
      <c r="I63" s="142">
        <f t="shared" si="0"/>
        <v>0</v>
      </c>
      <c r="J63" s="142">
        <f t="shared" si="0"/>
        <v>0</v>
      </c>
      <c r="K63" s="142">
        <f>K87</f>
        <v>0</v>
      </c>
      <c r="L63" s="139"/>
      <c r="M63" s="143"/>
    </row>
    <row r="64" spans="1:47" s="10" customFormat="1" ht="19.899999999999999" hidden="1" customHeight="1">
      <c r="B64" s="138"/>
      <c r="C64" s="139"/>
      <c r="D64" s="140" t="s">
        <v>106</v>
      </c>
      <c r="E64" s="141"/>
      <c r="F64" s="141"/>
      <c r="G64" s="141"/>
      <c r="H64" s="141"/>
      <c r="I64" s="142">
        <f>Q102</f>
        <v>0</v>
      </c>
      <c r="J64" s="142">
        <f>R102</f>
        <v>0</v>
      </c>
      <c r="K64" s="142">
        <f>K102</f>
        <v>0</v>
      </c>
      <c r="L64" s="139"/>
      <c r="M64" s="143"/>
    </row>
    <row r="65" spans="1:31" s="9" customFormat="1" ht="24.95" hidden="1" customHeight="1">
      <c r="B65" s="132"/>
      <c r="C65" s="133"/>
      <c r="D65" s="134" t="s">
        <v>107</v>
      </c>
      <c r="E65" s="135"/>
      <c r="F65" s="135"/>
      <c r="G65" s="135"/>
      <c r="H65" s="135"/>
      <c r="I65" s="136">
        <f>Q105</f>
        <v>0</v>
      </c>
      <c r="J65" s="136">
        <f>R105</f>
        <v>0</v>
      </c>
      <c r="K65" s="136">
        <f>K105</f>
        <v>0</v>
      </c>
      <c r="L65" s="133"/>
      <c r="M65" s="137"/>
    </row>
    <row r="66" spans="1:31" s="2" customFormat="1" ht="21.75" hidden="1" customHeight="1">
      <c r="A66" s="31"/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104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2" customFormat="1" ht="6.95" hidden="1" customHeight="1">
      <c r="A67" s="31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104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ht="11.25" hidden="1"/>
    <row r="69" spans="1:31" ht="11.25" hidden="1"/>
    <row r="70" spans="1:31" ht="11.25" hidden="1"/>
    <row r="71" spans="1:31" s="2" customFormat="1" ht="6.95" customHeight="1">
      <c r="A71" s="31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10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4.95" customHeight="1">
      <c r="A72" s="31"/>
      <c r="B72" s="32"/>
      <c r="C72" s="20" t="s">
        <v>108</v>
      </c>
      <c r="D72" s="33"/>
      <c r="E72" s="33"/>
      <c r="F72" s="33"/>
      <c r="G72" s="33"/>
      <c r="H72" s="33"/>
      <c r="I72" s="33"/>
      <c r="J72" s="33"/>
      <c r="K72" s="33"/>
      <c r="L72" s="33"/>
      <c r="M72" s="10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10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17</v>
      </c>
      <c r="D74" s="33"/>
      <c r="E74" s="33"/>
      <c r="F74" s="33"/>
      <c r="G74" s="33"/>
      <c r="H74" s="33"/>
      <c r="I74" s="33"/>
      <c r="J74" s="33"/>
      <c r="K74" s="33"/>
      <c r="L74" s="33"/>
      <c r="M74" s="10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3"/>
      <c r="D75" s="33"/>
      <c r="E75" s="259" t="str">
        <f>E7</f>
        <v>Oprava TV v žst. Praha Libeň</v>
      </c>
      <c r="F75" s="260"/>
      <c r="G75" s="260"/>
      <c r="H75" s="260"/>
      <c r="I75" s="33"/>
      <c r="J75" s="33"/>
      <c r="K75" s="33"/>
      <c r="L75" s="33"/>
      <c r="M75" s="10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93</v>
      </c>
      <c r="D76" s="33"/>
      <c r="E76" s="33"/>
      <c r="F76" s="33"/>
      <c r="G76" s="33"/>
      <c r="H76" s="33"/>
      <c r="I76" s="33"/>
      <c r="J76" s="33"/>
      <c r="K76" s="33"/>
      <c r="L76" s="33"/>
      <c r="M76" s="10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231" t="str">
        <f>E9</f>
        <v xml:space="preserve">SO 02 - ŽST Libeň výměna izolátorů </v>
      </c>
      <c r="F77" s="261"/>
      <c r="G77" s="261"/>
      <c r="H77" s="261"/>
      <c r="I77" s="33"/>
      <c r="J77" s="33"/>
      <c r="K77" s="33"/>
      <c r="L77" s="33"/>
      <c r="M77" s="10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10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22</v>
      </c>
      <c r="D79" s="33"/>
      <c r="E79" s="33"/>
      <c r="F79" s="24" t="str">
        <f>F12</f>
        <v xml:space="preserve"> </v>
      </c>
      <c r="G79" s="33"/>
      <c r="H79" s="33"/>
      <c r="I79" s="26" t="s">
        <v>24</v>
      </c>
      <c r="J79" s="56" t="str">
        <f>IF(J12="","",J12)</f>
        <v>25. 1. 2023</v>
      </c>
      <c r="K79" s="33"/>
      <c r="L79" s="33"/>
      <c r="M79" s="10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10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26</v>
      </c>
      <c r="D81" s="33"/>
      <c r="E81" s="33"/>
      <c r="F81" s="24" t="str">
        <f>E15</f>
        <v>SŽ, s.o. Přednosta SEE Praha;</v>
      </c>
      <c r="G81" s="33"/>
      <c r="H81" s="33"/>
      <c r="I81" s="26" t="s">
        <v>34</v>
      </c>
      <c r="J81" s="29" t="str">
        <f>E21</f>
        <v>SŽ, s.o.</v>
      </c>
      <c r="K81" s="33"/>
      <c r="L81" s="33"/>
      <c r="M81" s="10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32</v>
      </c>
      <c r="D82" s="33"/>
      <c r="E82" s="33"/>
      <c r="F82" s="24" t="str">
        <f>IF(E18="","",E18)</f>
        <v>Vyplň údaj</v>
      </c>
      <c r="G82" s="33"/>
      <c r="H82" s="33"/>
      <c r="I82" s="26" t="s">
        <v>36</v>
      </c>
      <c r="J82" s="29" t="str">
        <f>E24</f>
        <v>SŽ, s.o.</v>
      </c>
      <c r="K82" s="33"/>
      <c r="L82" s="33"/>
      <c r="M82" s="10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10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11" customFormat="1" ht="29.25" customHeight="1">
      <c r="A84" s="144"/>
      <c r="B84" s="145"/>
      <c r="C84" s="146" t="s">
        <v>109</v>
      </c>
      <c r="D84" s="147" t="s">
        <v>58</v>
      </c>
      <c r="E84" s="147" t="s">
        <v>54</v>
      </c>
      <c r="F84" s="147" t="s">
        <v>55</v>
      </c>
      <c r="G84" s="147" t="s">
        <v>110</v>
      </c>
      <c r="H84" s="147" t="s">
        <v>111</v>
      </c>
      <c r="I84" s="147" t="s">
        <v>112</v>
      </c>
      <c r="J84" s="147" t="s">
        <v>113</v>
      </c>
      <c r="K84" s="147" t="s">
        <v>102</v>
      </c>
      <c r="L84" s="148" t="s">
        <v>114</v>
      </c>
      <c r="M84" s="149"/>
      <c r="N84" s="65" t="s">
        <v>20</v>
      </c>
      <c r="O84" s="66" t="s">
        <v>43</v>
      </c>
      <c r="P84" s="66" t="s">
        <v>115</v>
      </c>
      <c r="Q84" s="66" t="s">
        <v>116</v>
      </c>
      <c r="R84" s="66" t="s">
        <v>117</v>
      </c>
      <c r="S84" s="66" t="s">
        <v>118</v>
      </c>
      <c r="T84" s="66" t="s">
        <v>119</v>
      </c>
      <c r="U84" s="66" t="s">
        <v>120</v>
      </c>
      <c r="V84" s="66" t="s">
        <v>121</v>
      </c>
      <c r="W84" s="66" t="s">
        <v>122</v>
      </c>
      <c r="X84" s="67" t="s">
        <v>123</v>
      </c>
      <c r="Y84" s="144"/>
      <c r="Z84" s="144"/>
      <c r="AA84" s="144"/>
      <c r="AB84" s="144"/>
      <c r="AC84" s="144"/>
      <c r="AD84" s="144"/>
      <c r="AE84" s="144"/>
    </row>
    <row r="85" spans="1:65" s="2" customFormat="1" ht="22.9" customHeight="1">
      <c r="A85" s="31"/>
      <c r="B85" s="32"/>
      <c r="C85" s="72" t="s">
        <v>124</v>
      </c>
      <c r="D85" s="33"/>
      <c r="E85" s="33"/>
      <c r="F85" s="33"/>
      <c r="G85" s="33"/>
      <c r="H85" s="33"/>
      <c r="I85" s="33"/>
      <c r="J85" s="33"/>
      <c r="K85" s="150">
        <f>BK85</f>
        <v>0</v>
      </c>
      <c r="L85" s="33"/>
      <c r="M85" s="36"/>
      <c r="N85" s="68"/>
      <c r="O85" s="151"/>
      <c r="P85" s="69"/>
      <c r="Q85" s="152">
        <f>Q86+Q105</f>
        <v>0</v>
      </c>
      <c r="R85" s="152">
        <f>R86+R105</f>
        <v>0</v>
      </c>
      <c r="S85" s="69"/>
      <c r="T85" s="153">
        <f>T86+T105</f>
        <v>0</v>
      </c>
      <c r="U85" s="69"/>
      <c r="V85" s="153">
        <f>V86+V105</f>
        <v>0</v>
      </c>
      <c r="W85" s="69"/>
      <c r="X85" s="154">
        <f>X86+X105</f>
        <v>0</v>
      </c>
      <c r="Y85" s="31"/>
      <c r="Z85" s="31"/>
      <c r="AA85" s="31"/>
      <c r="AB85" s="31"/>
      <c r="AC85" s="31"/>
      <c r="AD85" s="31"/>
      <c r="AE85" s="31"/>
      <c r="AT85" s="14" t="s">
        <v>74</v>
      </c>
      <c r="AU85" s="14" t="s">
        <v>103</v>
      </c>
      <c r="BK85" s="155">
        <f>BK86+BK105</f>
        <v>0</v>
      </c>
    </row>
    <row r="86" spans="1:65" s="12" customFormat="1" ht="25.9" customHeight="1">
      <c r="B86" s="156"/>
      <c r="C86" s="157"/>
      <c r="D86" s="158" t="s">
        <v>74</v>
      </c>
      <c r="E86" s="159" t="s">
        <v>125</v>
      </c>
      <c r="F86" s="159" t="s">
        <v>126</v>
      </c>
      <c r="G86" s="157"/>
      <c r="H86" s="157"/>
      <c r="I86" s="160"/>
      <c r="J86" s="160"/>
      <c r="K86" s="161">
        <f>BK86</f>
        <v>0</v>
      </c>
      <c r="L86" s="157"/>
      <c r="M86" s="162"/>
      <c r="N86" s="163"/>
      <c r="O86" s="164"/>
      <c r="P86" s="164"/>
      <c r="Q86" s="165">
        <f>Q87+Q102</f>
        <v>0</v>
      </c>
      <c r="R86" s="165">
        <f>R87+R102</f>
        <v>0</v>
      </c>
      <c r="S86" s="164"/>
      <c r="T86" s="166">
        <f>T87+T102</f>
        <v>0</v>
      </c>
      <c r="U86" s="164"/>
      <c r="V86" s="166">
        <f>V87+V102</f>
        <v>0</v>
      </c>
      <c r="W86" s="164"/>
      <c r="X86" s="167">
        <f>X87+X102</f>
        <v>0</v>
      </c>
      <c r="AR86" s="168" t="s">
        <v>83</v>
      </c>
      <c r="AT86" s="169" t="s">
        <v>74</v>
      </c>
      <c r="AU86" s="169" t="s">
        <v>75</v>
      </c>
      <c r="AY86" s="168" t="s">
        <v>127</v>
      </c>
      <c r="BK86" s="170">
        <f>BK87+BK102</f>
        <v>0</v>
      </c>
    </row>
    <row r="87" spans="1:65" s="12" customFormat="1" ht="22.9" customHeight="1">
      <c r="B87" s="156"/>
      <c r="C87" s="157"/>
      <c r="D87" s="158" t="s">
        <v>74</v>
      </c>
      <c r="E87" s="171" t="s">
        <v>128</v>
      </c>
      <c r="F87" s="171" t="s">
        <v>128</v>
      </c>
      <c r="G87" s="157"/>
      <c r="H87" s="157"/>
      <c r="I87" s="160"/>
      <c r="J87" s="160"/>
      <c r="K87" s="172">
        <f>BK87</f>
        <v>0</v>
      </c>
      <c r="L87" s="157"/>
      <c r="M87" s="162"/>
      <c r="N87" s="163"/>
      <c r="O87" s="164"/>
      <c r="P87" s="164"/>
      <c r="Q87" s="165">
        <f>SUM(Q88:Q101)</f>
        <v>0</v>
      </c>
      <c r="R87" s="165">
        <f>SUM(R88:R101)</f>
        <v>0</v>
      </c>
      <c r="S87" s="164"/>
      <c r="T87" s="166">
        <f>SUM(T88:T101)</f>
        <v>0</v>
      </c>
      <c r="U87" s="164"/>
      <c r="V87" s="166">
        <f>SUM(V88:V101)</f>
        <v>0</v>
      </c>
      <c r="W87" s="164"/>
      <c r="X87" s="167">
        <f>SUM(X88:X101)</f>
        <v>0</v>
      </c>
      <c r="AR87" s="168" t="s">
        <v>83</v>
      </c>
      <c r="AT87" s="169" t="s">
        <v>74</v>
      </c>
      <c r="AU87" s="169" t="s">
        <v>83</v>
      </c>
      <c r="AY87" s="168" t="s">
        <v>127</v>
      </c>
      <c r="BK87" s="170">
        <f>SUM(BK88:BK101)</f>
        <v>0</v>
      </c>
    </row>
    <row r="88" spans="1:65" s="2" customFormat="1" ht="24.2" customHeight="1">
      <c r="A88" s="31"/>
      <c r="B88" s="32"/>
      <c r="C88" s="173" t="s">
        <v>83</v>
      </c>
      <c r="D88" s="173" t="s">
        <v>129</v>
      </c>
      <c r="E88" s="174" t="s">
        <v>130</v>
      </c>
      <c r="F88" s="175" t="s">
        <v>131</v>
      </c>
      <c r="G88" s="176" t="s">
        <v>132</v>
      </c>
      <c r="H88" s="177">
        <v>70</v>
      </c>
      <c r="I88" s="178"/>
      <c r="J88" s="178"/>
      <c r="K88" s="179">
        <f t="shared" ref="K88:K101" si="1">ROUND(P88*H88,2)</f>
        <v>0</v>
      </c>
      <c r="L88" s="175" t="s">
        <v>133</v>
      </c>
      <c r="M88" s="36"/>
      <c r="N88" s="180" t="s">
        <v>20</v>
      </c>
      <c r="O88" s="181" t="s">
        <v>44</v>
      </c>
      <c r="P88" s="182">
        <f t="shared" ref="P88:P101" si="2">I88+J88</f>
        <v>0</v>
      </c>
      <c r="Q88" s="182">
        <f t="shared" ref="Q88:Q101" si="3">ROUND(I88*H88,2)</f>
        <v>0</v>
      </c>
      <c r="R88" s="182">
        <f t="shared" ref="R88:R101" si="4">ROUND(J88*H88,2)</f>
        <v>0</v>
      </c>
      <c r="S88" s="61"/>
      <c r="T88" s="183">
        <f t="shared" ref="T88:T101" si="5">S88*H88</f>
        <v>0</v>
      </c>
      <c r="U88" s="183">
        <v>0</v>
      </c>
      <c r="V88" s="183">
        <f t="shared" ref="V88:V101" si="6">U88*H88</f>
        <v>0</v>
      </c>
      <c r="W88" s="183">
        <v>0</v>
      </c>
      <c r="X88" s="184">
        <f t="shared" ref="X88:X101" si="7">W88*H88</f>
        <v>0</v>
      </c>
      <c r="Y88" s="31"/>
      <c r="Z88" s="31"/>
      <c r="AA88" s="31"/>
      <c r="AB88" s="31"/>
      <c r="AC88" s="31"/>
      <c r="AD88" s="31"/>
      <c r="AE88" s="31"/>
      <c r="AR88" s="185" t="s">
        <v>134</v>
      </c>
      <c r="AT88" s="185" t="s">
        <v>129</v>
      </c>
      <c r="AU88" s="185" t="s">
        <v>85</v>
      </c>
      <c r="AY88" s="14" t="s">
        <v>127</v>
      </c>
      <c r="BE88" s="186">
        <f t="shared" ref="BE88:BE101" si="8">IF(O88="základní",K88,0)</f>
        <v>0</v>
      </c>
      <c r="BF88" s="186">
        <f t="shared" ref="BF88:BF101" si="9">IF(O88="snížená",K88,0)</f>
        <v>0</v>
      </c>
      <c r="BG88" s="186">
        <f t="shared" ref="BG88:BG101" si="10">IF(O88="zákl. přenesená",K88,0)</f>
        <v>0</v>
      </c>
      <c r="BH88" s="186">
        <f t="shared" ref="BH88:BH101" si="11">IF(O88="sníž. přenesená",K88,0)</f>
        <v>0</v>
      </c>
      <c r="BI88" s="186">
        <f t="shared" ref="BI88:BI101" si="12">IF(O88="nulová",K88,0)</f>
        <v>0</v>
      </c>
      <c r="BJ88" s="14" t="s">
        <v>83</v>
      </c>
      <c r="BK88" s="186">
        <f t="shared" ref="BK88:BK101" si="13">ROUND(P88*H88,2)</f>
        <v>0</v>
      </c>
      <c r="BL88" s="14" t="s">
        <v>134</v>
      </c>
      <c r="BM88" s="185" t="s">
        <v>85</v>
      </c>
    </row>
    <row r="89" spans="1:65" s="2" customFormat="1" ht="33" customHeight="1">
      <c r="A89" s="31"/>
      <c r="B89" s="32"/>
      <c r="C89" s="187" t="s">
        <v>85</v>
      </c>
      <c r="D89" s="187" t="s">
        <v>135</v>
      </c>
      <c r="E89" s="188" t="s">
        <v>136</v>
      </c>
      <c r="F89" s="189" t="s">
        <v>137</v>
      </c>
      <c r="G89" s="190" t="s">
        <v>132</v>
      </c>
      <c r="H89" s="191">
        <v>70</v>
      </c>
      <c r="I89" s="192"/>
      <c r="J89" s="193"/>
      <c r="K89" s="194">
        <f t="shared" si="1"/>
        <v>0</v>
      </c>
      <c r="L89" s="189" t="s">
        <v>133</v>
      </c>
      <c r="M89" s="195"/>
      <c r="N89" s="196" t="s">
        <v>20</v>
      </c>
      <c r="O89" s="181" t="s">
        <v>44</v>
      </c>
      <c r="P89" s="182">
        <f t="shared" si="2"/>
        <v>0</v>
      </c>
      <c r="Q89" s="182">
        <f t="shared" si="3"/>
        <v>0</v>
      </c>
      <c r="R89" s="182">
        <f t="shared" si="4"/>
        <v>0</v>
      </c>
      <c r="S89" s="61"/>
      <c r="T89" s="183">
        <f t="shared" si="5"/>
        <v>0</v>
      </c>
      <c r="U89" s="183">
        <v>0</v>
      </c>
      <c r="V89" s="183">
        <f t="shared" si="6"/>
        <v>0</v>
      </c>
      <c r="W89" s="183">
        <v>0</v>
      </c>
      <c r="X89" s="184">
        <f t="shared" si="7"/>
        <v>0</v>
      </c>
      <c r="Y89" s="31"/>
      <c r="Z89" s="31"/>
      <c r="AA89" s="31"/>
      <c r="AB89" s="31"/>
      <c r="AC89" s="31"/>
      <c r="AD89" s="31"/>
      <c r="AE89" s="31"/>
      <c r="AR89" s="185" t="s">
        <v>138</v>
      </c>
      <c r="AT89" s="185" t="s">
        <v>135</v>
      </c>
      <c r="AU89" s="185" t="s">
        <v>85</v>
      </c>
      <c r="AY89" s="14" t="s">
        <v>127</v>
      </c>
      <c r="BE89" s="186">
        <f t="shared" si="8"/>
        <v>0</v>
      </c>
      <c r="BF89" s="186">
        <f t="shared" si="9"/>
        <v>0</v>
      </c>
      <c r="BG89" s="186">
        <f t="shared" si="10"/>
        <v>0</v>
      </c>
      <c r="BH89" s="186">
        <f t="shared" si="11"/>
        <v>0</v>
      </c>
      <c r="BI89" s="186">
        <f t="shared" si="12"/>
        <v>0</v>
      </c>
      <c r="BJ89" s="14" t="s">
        <v>83</v>
      </c>
      <c r="BK89" s="186">
        <f t="shared" si="13"/>
        <v>0</v>
      </c>
      <c r="BL89" s="14" t="s">
        <v>134</v>
      </c>
      <c r="BM89" s="185" t="s">
        <v>134</v>
      </c>
    </row>
    <row r="90" spans="1:65" s="2" customFormat="1" ht="24.2" customHeight="1">
      <c r="A90" s="31"/>
      <c r="B90" s="32"/>
      <c r="C90" s="187" t="s">
        <v>139</v>
      </c>
      <c r="D90" s="187" t="s">
        <v>135</v>
      </c>
      <c r="E90" s="188" t="s">
        <v>140</v>
      </c>
      <c r="F90" s="189" t="s">
        <v>141</v>
      </c>
      <c r="G90" s="190" t="s">
        <v>132</v>
      </c>
      <c r="H90" s="191">
        <v>70</v>
      </c>
      <c r="I90" s="192"/>
      <c r="J90" s="193"/>
      <c r="K90" s="194">
        <f t="shared" si="1"/>
        <v>0</v>
      </c>
      <c r="L90" s="189" t="s">
        <v>133</v>
      </c>
      <c r="M90" s="195"/>
      <c r="N90" s="196" t="s">
        <v>20</v>
      </c>
      <c r="O90" s="181" t="s">
        <v>44</v>
      </c>
      <c r="P90" s="182">
        <f t="shared" si="2"/>
        <v>0</v>
      </c>
      <c r="Q90" s="182">
        <f t="shared" si="3"/>
        <v>0</v>
      </c>
      <c r="R90" s="182">
        <f t="shared" si="4"/>
        <v>0</v>
      </c>
      <c r="S90" s="61"/>
      <c r="T90" s="183">
        <f t="shared" si="5"/>
        <v>0</v>
      </c>
      <c r="U90" s="183">
        <v>0</v>
      </c>
      <c r="V90" s="183">
        <f t="shared" si="6"/>
        <v>0</v>
      </c>
      <c r="W90" s="183">
        <v>0</v>
      </c>
      <c r="X90" s="184">
        <f t="shared" si="7"/>
        <v>0</v>
      </c>
      <c r="Y90" s="31"/>
      <c r="Z90" s="31"/>
      <c r="AA90" s="31"/>
      <c r="AB90" s="31"/>
      <c r="AC90" s="31"/>
      <c r="AD90" s="31"/>
      <c r="AE90" s="31"/>
      <c r="AR90" s="185" t="s">
        <v>138</v>
      </c>
      <c r="AT90" s="185" t="s">
        <v>135</v>
      </c>
      <c r="AU90" s="185" t="s">
        <v>85</v>
      </c>
      <c r="AY90" s="14" t="s">
        <v>127</v>
      </c>
      <c r="BE90" s="186">
        <f t="shared" si="8"/>
        <v>0</v>
      </c>
      <c r="BF90" s="186">
        <f t="shared" si="9"/>
        <v>0</v>
      </c>
      <c r="BG90" s="186">
        <f t="shared" si="10"/>
        <v>0</v>
      </c>
      <c r="BH90" s="186">
        <f t="shared" si="11"/>
        <v>0</v>
      </c>
      <c r="BI90" s="186">
        <f t="shared" si="12"/>
        <v>0</v>
      </c>
      <c r="BJ90" s="14" t="s">
        <v>83</v>
      </c>
      <c r="BK90" s="186">
        <f t="shared" si="13"/>
        <v>0</v>
      </c>
      <c r="BL90" s="14" t="s">
        <v>134</v>
      </c>
      <c r="BM90" s="185" t="s">
        <v>142</v>
      </c>
    </row>
    <row r="91" spans="1:65" s="2" customFormat="1" ht="24.2" customHeight="1">
      <c r="A91" s="31"/>
      <c r="B91" s="32"/>
      <c r="C91" s="173" t="s">
        <v>134</v>
      </c>
      <c r="D91" s="173" t="s">
        <v>129</v>
      </c>
      <c r="E91" s="174" t="s">
        <v>143</v>
      </c>
      <c r="F91" s="175" t="s">
        <v>144</v>
      </c>
      <c r="G91" s="176" t="s">
        <v>132</v>
      </c>
      <c r="H91" s="177">
        <v>156</v>
      </c>
      <c r="I91" s="178"/>
      <c r="J91" s="178"/>
      <c r="K91" s="179">
        <f t="shared" si="1"/>
        <v>0</v>
      </c>
      <c r="L91" s="175" t="s">
        <v>133</v>
      </c>
      <c r="M91" s="36"/>
      <c r="N91" s="180" t="s">
        <v>20</v>
      </c>
      <c r="O91" s="181" t="s">
        <v>44</v>
      </c>
      <c r="P91" s="182">
        <f t="shared" si="2"/>
        <v>0</v>
      </c>
      <c r="Q91" s="182">
        <f t="shared" si="3"/>
        <v>0</v>
      </c>
      <c r="R91" s="182">
        <f t="shared" si="4"/>
        <v>0</v>
      </c>
      <c r="S91" s="61"/>
      <c r="T91" s="183">
        <f t="shared" si="5"/>
        <v>0</v>
      </c>
      <c r="U91" s="183">
        <v>0</v>
      </c>
      <c r="V91" s="183">
        <f t="shared" si="6"/>
        <v>0</v>
      </c>
      <c r="W91" s="183">
        <v>0</v>
      </c>
      <c r="X91" s="184">
        <f t="shared" si="7"/>
        <v>0</v>
      </c>
      <c r="Y91" s="31"/>
      <c r="Z91" s="31"/>
      <c r="AA91" s="31"/>
      <c r="AB91" s="31"/>
      <c r="AC91" s="31"/>
      <c r="AD91" s="31"/>
      <c r="AE91" s="31"/>
      <c r="AR91" s="185" t="s">
        <v>134</v>
      </c>
      <c r="AT91" s="185" t="s">
        <v>129</v>
      </c>
      <c r="AU91" s="185" t="s">
        <v>85</v>
      </c>
      <c r="AY91" s="14" t="s">
        <v>127</v>
      </c>
      <c r="BE91" s="186">
        <f t="shared" si="8"/>
        <v>0</v>
      </c>
      <c r="BF91" s="186">
        <f t="shared" si="9"/>
        <v>0</v>
      </c>
      <c r="BG91" s="186">
        <f t="shared" si="10"/>
        <v>0</v>
      </c>
      <c r="BH91" s="186">
        <f t="shared" si="11"/>
        <v>0</v>
      </c>
      <c r="BI91" s="186">
        <f t="shared" si="12"/>
        <v>0</v>
      </c>
      <c r="BJ91" s="14" t="s">
        <v>83</v>
      </c>
      <c r="BK91" s="186">
        <f t="shared" si="13"/>
        <v>0</v>
      </c>
      <c r="BL91" s="14" t="s">
        <v>134</v>
      </c>
      <c r="BM91" s="185" t="s">
        <v>138</v>
      </c>
    </row>
    <row r="92" spans="1:65" s="2" customFormat="1" ht="24.2" customHeight="1">
      <c r="A92" s="31"/>
      <c r="B92" s="32"/>
      <c r="C92" s="187" t="s">
        <v>145</v>
      </c>
      <c r="D92" s="187" t="s">
        <v>135</v>
      </c>
      <c r="E92" s="188" t="s">
        <v>146</v>
      </c>
      <c r="F92" s="189" t="s">
        <v>147</v>
      </c>
      <c r="G92" s="190" t="s">
        <v>132</v>
      </c>
      <c r="H92" s="191">
        <v>156</v>
      </c>
      <c r="I92" s="192"/>
      <c r="J92" s="193"/>
      <c r="K92" s="194">
        <f t="shared" si="1"/>
        <v>0</v>
      </c>
      <c r="L92" s="189" t="s">
        <v>133</v>
      </c>
      <c r="M92" s="195"/>
      <c r="N92" s="196" t="s">
        <v>20</v>
      </c>
      <c r="O92" s="181" t="s">
        <v>44</v>
      </c>
      <c r="P92" s="182">
        <f t="shared" si="2"/>
        <v>0</v>
      </c>
      <c r="Q92" s="182">
        <f t="shared" si="3"/>
        <v>0</v>
      </c>
      <c r="R92" s="182">
        <f t="shared" si="4"/>
        <v>0</v>
      </c>
      <c r="S92" s="61"/>
      <c r="T92" s="183">
        <f t="shared" si="5"/>
        <v>0</v>
      </c>
      <c r="U92" s="183">
        <v>0</v>
      </c>
      <c r="V92" s="183">
        <f t="shared" si="6"/>
        <v>0</v>
      </c>
      <c r="W92" s="183">
        <v>0</v>
      </c>
      <c r="X92" s="184">
        <f t="shared" si="7"/>
        <v>0</v>
      </c>
      <c r="Y92" s="31"/>
      <c r="Z92" s="31"/>
      <c r="AA92" s="31"/>
      <c r="AB92" s="31"/>
      <c r="AC92" s="31"/>
      <c r="AD92" s="31"/>
      <c r="AE92" s="31"/>
      <c r="AR92" s="185" t="s">
        <v>138</v>
      </c>
      <c r="AT92" s="185" t="s">
        <v>135</v>
      </c>
      <c r="AU92" s="185" t="s">
        <v>85</v>
      </c>
      <c r="AY92" s="14" t="s">
        <v>127</v>
      </c>
      <c r="BE92" s="186">
        <f t="shared" si="8"/>
        <v>0</v>
      </c>
      <c r="BF92" s="186">
        <f t="shared" si="9"/>
        <v>0</v>
      </c>
      <c r="BG92" s="186">
        <f t="shared" si="10"/>
        <v>0</v>
      </c>
      <c r="BH92" s="186">
        <f t="shared" si="11"/>
        <v>0</v>
      </c>
      <c r="BI92" s="186">
        <f t="shared" si="12"/>
        <v>0</v>
      </c>
      <c r="BJ92" s="14" t="s">
        <v>83</v>
      </c>
      <c r="BK92" s="186">
        <f t="shared" si="13"/>
        <v>0</v>
      </c>
      <c r="BL92" s="14" t="s">
        <v>134</v>
      </c>
      <c r="BM92" s="185" t="s">
        <v>148</v>
      </c>
    </row>
    <row r="93" spans="1:65" s="2" customFormat="1" ht="37.9" customHeight="1">
      <c r="A93" s="31"/>
      <c r="B93" s="32"/>
      <c r="C93" s="173" t="s">
        <v>142</v>
      </c>
      <c r="D93" s="173" t="s">
        <v>129</v>
      </c>
      <c r="E93" s="174" t="s">
        <v>149</v>
      </c>
      <c r="F93" s="175" t="s">
        <v>150</v>
      </c>
      <c r="G93" s="176" t="s">
        <v>132</v>
      </c>
      <c r="H93" s="177">
        <v>30</v>
      </c>
      <c r="I93" s="178"/>
      <c r="J93" s="178"/>
      <c r="K93" s="179">
        <f t="shared" si="1"/>
        <v>0</v>
      </c>
      <c r="L93" s="175" t="s">
        <v>133</v>
      </c>
      <c r="M93" s="36"/>
      <c r="N93" s="180" t="s">
        <v>20</v>
      </c>
      <c r="O93" s="181" t="s">
        <v>44</v>
      </c>
      <c r="P93" s="182">
        <f t="shared" si="2"/>
        <v>0</v>
      </c>
      <c r="Q93" s="182">
        <f t="shared" si="3"/>
        <v>0</v>
      </c>
      <c r="R93" s="182">
        <f t="shared" si="4"/>
        <v>0</v>
      </c>
      <c r="S93" s="61"/>
      <c r="T93" s="183">
        <f t="shared" si="5"/>
        <v>0</v>
      </c>
      <c r="U93" s="183">
        <v>0</v>
      </c>
      <c r="V93" s="183">
        <f t="shared" si="6"/>
        <v>0</v>
      </c>
      <c r="W93" s="183">
        <v>0</v>
      </c>
      <c r="X93" s="184">
        <f t="shared" si="7"/>
        <v>0</v>
      </c>
      <c r="Y93" s="31"/>
      <c r="Z93" s="31"/>
      <c r="AA93" s="31"/>
      <c r="AB93" s="31"/>
      <c r="AC93" s="31"/>
      <c r="AD93" s="31"/>
      <c r="AE93" s="31"/>
      <c r="AR93" s="185" t="s">
        <v>134</v>
      </c>
      <c r="AT93" s="185" t="s">
        <v>129</v>
      </c>
      <c r="AU93" s="185" t="s">
        <v>85</v>
      </c>
      <c r="AY93" s="14" t="s">
        <v>127</v>
      </c>
      <c r="BE93" s="186">
        <f t="shared" si="8"/>
        <v>0</v>
      </c>
      <c r="BF93" s="186">
        <f t="shared" si="9"/>
        <v>0</v>
      </c>
      <c r="BG93" s="186">
        <f t="shared" si="10"/>
        <v>0</v>
      </c>
      <c r="BH93" s="186">
        <f t="shared" si="11"/>
        <v>0</v>
      </c>
      <c r="BI93" s="186">
        <f t="shared" si="12"/>
        <v>0</v>
      </c>
      <c r="BJ93" s="14" t="s">
        <v>83</v>
      </c>
      <c r="BK93" s="186">
        <f t="shared" si="13"/>
        <v>0</v>
      </c>
      <c r="BL93" s="14" t="s">
        <v>134</v>
      </c>
      <c r="BM93" s="185" t="s">
        <v>151</v>
      </c>
    </row>
    <row r="94" spans="1:65" s="2" customFormat="1" ht="24.2" customHeight="1">
      <c r="A94" s="31"/>
      <c r="B94" s="32"/>
      <c r="C94" s="173" t="s">
        <v>152</v>
      </c>
      <c r="D94" s="173" t="s">
        <v>129</v>
      </c>
      <c r="E94" s="174" t="s">
        <v>153</v>
      </c>
      <c r="F94" s="175" t="s">
        <v>154</v>
      </c>
      <c r="G94" s="176" t="s">
        <v>132</v>
      </c>
      <c r="H94" s="177">
        <v>226</v>
      </c>
      <c r="I94" s="178"/>
      <c r="J94" s="178"/>
      <c r="K94" s="179">
        <f t="shared" si="1"/>
        <v>0</v>
      </c>
      <c r="L94" s="175" t="s">
        <v>133</v>
      </c>
      <c r="M94" s="36"/>
      <c r="N94" s="180" t="s">
        <v>20</v>
      </c>
      <c r="O94" s="181" t="s">
        <v>44</v>
      </c>
      <c r="P94" s="182">
        <f t="shared" si="2"/>
        <v>0</v>
      </c>
      <c r="Q94" s="182">
        <f t="shared" si="3"/>
        <v>0</v>
      </c>
      <c r="R94" s="182">
        <f t="shared" si="4"/>
        <v>0</v>
      </c>
      <c r="S94" s="61"/>
      <c r="T94" s="183">
        <f t="shared" si="5"/>
        <v>0</v>
      </c>
      <c r="U94" s="183">
        <v>0</v>
      </c>
      <c r="V94" s="183">
        <f t="shared" si="6"/>
        <v>0</v>
      </c>
      <c r="W94" s="183">
        <v>0</v>
      </c>
      <c r="X94" s="184">
        <f t="shared" si="7"/>
        <v>0</v>
      </c>
      <c r="Y94" s="31"/>
      <c r="Z94" s="31"/>
      <c r="AA94" s="31"/>
      <c r="AB94" s="31"/>
      <c r="AC94" s="31"/>
      <c r="AD94" s="31"/>
      <c r="AE94" s="31"/>
      <c r="AR94" s="185" t="s">
        <v>134</v>
      </c>
      <c r="AT94" s="185" t="s">
        <v>129</v>
      </c>
      <c r="AU94" s="185" t="s">
        <v>85</v>
      </c>
      <c r="AY94" s="14" t="s">
        <v>127</v>
      </c>
      <c r="BE94" s="186">
        <f t="shared" si="8"/>
        <v>0</v>
      </c>
      <c r="BF94" s="186">
        <f t="shared" si="9"/>
        <v>0</v>
      </c>
      <c r="BG94" s="186">
        <f t="shared" si="10"/>
        <v>0</v>
      </c>
      <c r="BH94" s="186">
        <f t="shared" si="11"/>
        <v>0</v>
      </c>
      <c r="BI94" s="186">
        <f t="shared" si="12"/>
        <v>0</v>
      </c>
      <c r="BJ94" s="14" t="s">
        <v>83</v>
      </c>
      <c r="BK94" s="186">
        <f t="shared" si="13"/>
        <v>0</v>
      </c>
      <c r="BL94" s="14" t="s">
        <v>134</v>
      </c>
      <c r="BM94" s="185" t="s">
        <v>155</v>
      </c>
    </row>
    <row r="95" spans="1:65" s="2" customFormat="1" ht="24.2" customHeight="1">
      <c r="A95" s="31"/>
      <c r="B95" s="32"/>
      <c r="C95" s="173" t="s">
        <v>138</v>
      </c>
      <c r="D95" s="173" t="s">
        <v>129</v>
      </c>
      <c r="E95" s="174" t="s">
        <v>156</v>
      </c>
      <c r="F95" s="175" t="s">
        <v>157</v>
      </c>
      <c r="G95" s="176" t="s">
        <v>132</v>
      </c>
      <c r="H95" s="177">
        <v>490</v>
      </c>
      <c r="I95" s="178"/>
      <c r="J95" s="178"/>
      <c r="K95" s="179">
        <f t="shared" si="1"/>
        <v>0</v>
      </c>
      <c r="L95" s="175" t="s">
        <v>133</v>
      </c>
      <c r="M95" s="36"/>
      <c r="N95" s="180" t="s">
        <v>20</v>
      </c>
      <c r="O95" s="181" t="s">
        <v>44</v>
      </c>
      <c r="P95" s="182">
        <f t="shared" si="2"/>
        <v>0</v>
      </c>
      <c r="Q95" s="182">
        <f t="shared" si="3"/>
        <v>0</v>
      </c>
      <c r="R95" s="182">
        <f t="shared" si="4"/>
        <v>0</v>
      </c>
      <c r="S95" s="61"/>
      <c r="T95" s="183">
        <f t="shared" si="5"/>
        <v>0</v>
      </c>
      <c r="U95" s="183">
        <v>0</v>
      </c>
      <c r="V95" s="183">
        <f t="shared" si="6"/>
        <v>0</v>
      </c>
      <c r="W95" s="183">
        <v>0</v>
      </c>
      <c r="X95" s="184">
        <f t="shared" si="7"/>
        <v>0</v>
      </c>
      <c r="Y95" s="31"/>
      <c r="Z95" s="31"/>
      <c r="AA95" s="31"/>
      <c r="AB95" s="31"/>
      <c r="AC95" s="31"/>
      <c r="AD95" s="31"/>
      <c r="AE95" s="31"/>
      <c r="AR95" s="185" t="s">
        <v>134</v>
      </c>
      <c r="AT95" s="185" t="s">
        <v>129</v>
      </c>
      <c r="AU95" s="185" t="s">
        <v>85</v>
      </c>
      <c r="AY95" s="14" t="s">
        <v>127</v>
      </c>
      <c r="BE95" s="186">
        <f t="shared" si="8"/>
        <v>0</v>
      </c>
      <c r="BF95" s="186">
        <f t="shared" si="9"/>
        <v>0</v>
      </c>
      <c r="BG95" s="186">
        <f t="shared" si="10"/>
        <v>0</v>
      </c>
      <c r="BH95" s="186">
        <f t="shared" si="11"/>
        <v>0</v>
      </c>
      <c r="BI95" s="186">
        <f t="shared" si="12"/>
        <v>0</v>
      </c>
      <c r="BJ95" s="14" t="s">
        <v>83</v>
      </c>
      <c r="BK95" s="186">
        <f t="shared" si="13"/>
        <v>0</v>
      </c>
      <c r="BL95" s="14" t="s">
        <v>134</v>
      </c>
      <c r="BM95" s="185" t="s">
        <v>158</v>
      </c>
    </row>
    <row r="96" spans="1:65" s="2" customFormat="1" ht="24.2" customHeight="1">
      <c r="A96" s="31"/>
      <c r="B96" s="32"/>
      <c r="C96" s="187" t="s">
        <v>159</v>
      </c>
      <c r="D96" s="187" t="s">
        <v>135</v>
      </c>
      <c r="E96" s="188" t="s">
        <v>160</v>
      </c>
      <c r="F96" s="189" t="s">
        <v>161</v>
      </c>
      <c r="G96" s="190" t="s">
        <v>132</v>
      </c>
      <c r="H96" s="191">
        <v>490</v>
      </c>
      <c r="I96" s="192"/>
      <c r="J96" s="193"/>
      <c r="K96" s="194">
        <f t="shared" si="1"/>
        <v>0</v>
      </c>
      <c r="L96" s="189" t="s">
        <v>133</v>
      </c>
      <c r="M96" s="195"/>
      <c r="N96" s="196" t="s">
        <v>20</v>
      </c>
      <c r="O96" s="181" t="s">
        <v>44</v>
      </c>
      <c r="P96" s="182">
        <f t="shared" si="2"/>
        <v>0</v>
      </c>
      <c r="Q96" s="182">
        <f t="shared" si="3"/>
        <v>0</v>
      </c>
      <c r="R96" s="182">
        <f t="shared" si="4"/>
        <v>0</v>
      </c>
      <c r="S96" s="61"/>
      <c r="T96" s="183">
        <f t="shared" si="5"/>
        <v>0</v>
      </c>
      <c r="U96" s="183">
        <v>0</v>
      </c>
      <c r="V96" s="183">
        <f t="shared" si="6"/>
        <v>0</v>
      </c>
      <c r="W96" s="183">
        <v>0</v>
      </c>
      <c r="X96" s="184">
        <f t="shared" si="7"/>
        <v>0</v>
      </c>
      <c r="Y96" s="31"/>
      <c r="Z96" s="31"/>
      <c r="AA96" s="31"/>
      <c r="AB96" s="31"/>
      <c r="AC96" s="31"/>
      <c r="AD96" s="31"/>
      <c r="AE96" s="31"/>
      <c r="AR96" s="185" t="s">
        <v>138</v>
      </c>
      <c r="AT96" s="185" t="s">
        <v>135</v>
      </c>
      <c r="AU96" s="185" t="s">
        <v>85</v>
      </c>
      <c r="AY96" s="14" t="s">
        <v>127</v>
      </c>
      <c r="BE96" s="186">
        <f t="shared" si="8"/>
        <v>0</v>
      </c>
      <c r="BF96" s="186">
        <f t="shared" si="9"/>
        <v>0</v>
      </c>
      <c r="BG96" s="186">
        <f t="shared" si="10"/>
        <v>0</v>
      </c>
      <c r="BH96" s="186">
        <f t="shared" si="11"/>
        <v>0</v>
      </c>
      <c r="BI96" s="186">
        <f t="shared" si="12"/>
        <v>0</v>
      </c>
      <c r="BJ96" s="14" t="s">
        <v>83</v>
      </c>
      <c r="BK96" s="186">
        <f t="shared" si="13"/>
        <v>0</v>
      </c>
      <c r="BL96" s="14" t="s">
        <v>134</v>
      </c>
      <c r="BM96" s="185" t="s">
        <v>162</v>
      </c>
    </row>
    <row r="97" spans="1:65" s="2" customFormat="1" ht="24">
      <c r="A97" s="31"/>
      <c r="B97" s="32"/>
      <c r="C97" s="173" t="s">
        <v>148</v>
      </c>
      <c r="D97" s="173" t="s">
        <v>129</v>
      </c>
      <c r="E97" s="174" t="s">
        <v>163</v>
      </c>
      <c r="F97" s="175" t="s">
        <v>164</v>
      </c>
      <c r="G97" s="176" t="s">
        <v>165</v>
      </c>
      <c r="H97" s="177">
        <v>1010</v>
      </c>
      <c r="I97" s="178"/>
      <c r="J97" s="178"/>
      <c r="K97" s="179">
        <f t="shared" si="1"/>
        <v>0</v>
      </c>
      <c r="L97" s="175" t="s">
        <v>133</v>
      </c>
      <c r="M97" s="36"/>
      <c r="N97" s="180" t="s">
        <v>20</v>
      </c>
      <c r="O97" s="181" t="s">
        <v>44</v>
      </c>
      <c r="P97" s="182">
        <f t="shared" si="2"/>
        <v>0</v>
      </c>
      <c r="Q97" s="182">
        <f t="shared" si="3"/>
        <v>0</v>
      </c>
      <c r="R97" s="182">
        <f t="shared" si="4"/>
        <v>0</v>
      </c>
      <c r="S97" s="61"/>
      <c r="T97" s="183">
        <f t="shared" si="5"/>
        <v>0</v>
      </c>
      <c r="U97" s="183">
        <v>0</v>
      </c>
      <c r="V97" s="183">
        <f t="shared" si="6"/>
        <v>0</v>
      </c>
      <c r="W97" s="183">
        <v>0</v>
      </c>
      <c r="X97" s="184">
        <f t="shared" si="7"/>
        <v>0</v>
      </c>
      <c r="Y97" s="31"/>
      <c r="Z97" s="31"/>
      <c r="AA97" s="31"/>
      <c r="AB97" s="31"/>
      <c r="AC97" s="31"/>
      <c r="AD97" s="31"/>
      <c r="AE97" s="31"/>
      <c r="AR97" s="185" t="s">
        <v>134</v>
      </c>
      <c r="AT97" s="185" t="s">
        <v>129</v>
      </c>
      <c r="AU97" s="185" t="s">
        <v>85</v>
      </c>
      <c r="AY97" s="14" t="s">
        <v>127</v>
      </c>
      <c r="BE97" s="186">
        <f t="shared" si="8"/>
        <v>0</v>
      </c>
      <c r="BF97" s="186">
        <f t="shared" si="9"/>
        <v>0</v>
      </c>
      <c r="BG97" s="186">
        <f t="shared" si="10"/>
        <v>0</v>
      </c>
      <c r="BH97" s="186">
        <f t="shared" si="11"/>
        <v>0</v>
      </c>
      <c r="BI97" s="186">
        <f t="shared" si="12"/>
        <v>0</v>
      </c>
      <c r="BJ97" s="14" t="s">
        <v>83</v>
      </c>
      <c r="BK97" s="186">
        <f t="shared" si="13"/>
        <v>0</v>
      </c>
      <c r="BL97" s="14" t="s">
        <v>134</v>
      </c>
      <c r="BM97" s="185" t="s">
        <v>166</v>
      </c>
    </row>
    <row r="98" spans="1:65" s="2" customFormat="1" ht="33" customHeight="1">
      <c r="A98" s="31"/>
      <c r="B98" s="32"/>
      <c r="C98" s="187" t="s">
        <v>167</v>
      </c>
      <c r="D98" s="187" t="s">
        <v>135</v>
      </c>
      <c r="E98" s="188" t="s">
        <v>168</v>
      </c>
      <c r="F98" s="189" t="s">
        <v>169</v>
      </c>
      <c r="G98" s="190" t="s">
        <v>165</v>
      </c>
      <c r="H98" s="191">
        <v>1010</v>
      </c>
      <c r="I98" s="192"/>
      <c r="J98" s="193"/>
      <c r="K98" s="194">
        <f t="shared" si="1"/>
        <v>0</v>
      </c>
      <c r="L98" s="189" t="s">
        <v>133</v>
      </c>
      <c r="M98" s="195"/>
      <c r="N98" s="196" t="s">
        <v>20</v>
      </c>
      <c r="O98" s="181" t="s">
        <v>44</v>
      </c>
      <c r="P98" s="182">
        <f t="shared" si="2"/>
        <v>0</v>
      </c>
      <c r="Q98" s="182">
        <f t="shared" si="3"/>
        <v>0</v>
      </c>
      <c r="R98" s="182">
        <f t="shared" si="4"/>
        <v>0</v>
      </c>
      <c r="S98" s="61"/>
      <c r="T98" s="183">
        <f t="shared" si="5"/>
        <v>0</v>
      </c>
      <c r="U98" s="183">
        <v>0</v>
      </c>
      <c r="V98" s="183">
        <f t="shared" si="6"/>
        <v>0</v>
      </c>
      <c r="W98" s="183">
        <v>0</v>
      </c>
      <c r="X98" s="184">
        <f t="shared" si="7"/>
        <v>0</v>
      </c>
      <c r="Y98" s="31"/>
      <c r="Z98" s="31"/>
      <c r="AA98" s="31"/>
      <c r="AB98" s="31"/>
      <c r="AC98" s="31"/>
      <c r="AD98" s="31"/>
      <c r="AE98" s="31"/>
      <c r="AR98" s="185" t="s">
        <v>138</v>
      </c>
      <c r="AT98" s="185" t="s">
        <v>135</v>
      </c>
      <c r="AU98" s="185" t="s">
        <v>85</v>
      </c>
      <c r="AY98" s="14" t="s">
        <v>127</v>
      </c>
      <c r="BE98" s="186">
        <f t="shared" si="8"/>
        <v>0</v>
      </c>
      <c r="BF98" s="186">
        <f t="shared" si="9"/>
        <v>0</v>
      </c>
      <c r="BG98" s="186">
        <f t="shared" si="10"/>
        <v>0</v>
      </c>
      <c r="BH98" s="186">
        <f t="shared" si="11"/>
        <v>0</v>
      </c>
      <c r="BI98" s="186">
        <f t="shared" si="12"/>
        <v>0</v>
      </c>
      <c r="BJ98" s="14" t="s">
        <v>83</v>
      </c>
      <c r="BK98" s="186">
        <f t="shared" si="13"/>
        <v>0</v>
      </c>
      <c r="BL98" s="14" t="s">
        <v>134</v>
      </c>
      <c r="BM98" s="185" t="s">
        <v>170</v>
      </c>
    </row>
    <row r="99" spans="1:65" s="2" customFormat="1" ht="24.2" customHeight="1">
      <c r="A99" s="31"/>
      <c r="B99" s="32"/>
      <c r="C99" s="173" t="s">
        <v>151</v>
      </c>
      <c r="D99" s="173" t="s">
        <v>129</v>
      </c>
      <c r="E99" s="174" t="s">
        <v>171</v>
      </c>
      <c r="F99" s="175" t="s">
        <v>172</v>
      </c>
      <c r="G99" s="176" t="s">
        <v>132</v>
      </c>
      <c r="H99" s="177">
        <v>50</v>
      </c>
      <c r="I99" s="178"/>
      <c r="J99" s="178"/>
      <c r="K99" s="179">
        <f t="shared" si="1"/>
        <v>0</v>
      </c>
      <c r="L99" s="175" t="s">
        <v>133</v>
      </c>
      <c r="M99" s="36"/>
      <c r="N99" s="180" t="s">
        <v>20</v>
      </c>
      <c r="O99" s="181" t="s">
        <v>44</v>
      </c>
      <c r="P99" s="182">
        <f t="shared" si="2"/>
        <v>0</v>
      </c>
      <c r="Q99" s="182">
        <f t="shared" si="3"/>
        <v>0</v>
      </c>
      <c r="R99" s="182">
        <f t="shared" si="4"/>
        <v>0</v>
      </c>
      <c r="S99" s="61"/>
      <c r="T99" s="183">
        <f t="shared" si="5"/>
        <v>0</v>
      </c>
      <c r="U99" s="183">
        <v>0</v>
      </c>
      <c r="V99" s="183">
        <f t="shared" si="6"/>
        <v>0</v>
      </c>
      <c r="W99" s="183">
        <v>0</v>
      </c>
      <c r="X99" s="184">
        <f t="shared" si="7"/>
        <v>0</v>
      </c>
      <c r="Y99" s="31"/>
      <c r="Z99" s="31"/>
      <c r="AA99" s="31"/>
      <c r="AB99" s="31"/>
      <c r="AC99" s="31"/>
      <c r="AD99" s="31"/>
      <c r="AE99" s="31"/>
      <c r="AR99" s="185" t="s">
        <v>134</v>
      </c>
      <c r="AT99" s="185" t="s">
        <v>129</v>
      </c>
      <c r="AU99" s="185" t="s">
        <v>85</v>
      </c>
      <c r="AY99" s="14" t="s">
        <v>127</v>
      </c>
      <c r="BE99" s="186">
        <f t="shared" si="8"/>
        <v>0</v>
      </c>
      <c r="BF99" s="186">
        <f t="shared" si="9"/>
        <v>0</v>
      </c>
      <c r="BG99" s="186">
        <f t="shared" si="10"/>
        <v>0</v>
      </c>
      <c r="BH99" s="186">
        <f t="shared" si="11"/>
        <v>0</v>
      </c>
      <c r="BI99" s="186">
        <f t="shared" si="12"/>
        <v>0</v>
      </c>
      <c r="BJ99" s="14" t="s">
        <v>83</v>
      </c>
      <c r="BK99" s="186">
        <f t="shared" si="13"/>
        <v>0</v>
      </c>
      <c r="BL99" s="14" t="s">
        <v>134</v>
      </c>
      <c r="BM99" s="185" t="s">
        <v>173</v>
      </c>
    </row>
    <row r="100" spans="1:65" s="2" customFormat="1" ht="49.15" customHeight="1">
      <c r="A100" s="31"/>
      <c r="B100" s="32"/>
      <c r="C100" s="173" t="s">
        <v>174</v>
      </c>
      <c r="D100" s="173" t="s">
        <v>129</v>
      </c>
      <c r="E100" s="174" t="s">
        <v>175</v>
      </c>
      <c r="F100" s="175" t="s">
        <v>176</v>
      </c>
      <c r="G100" s="176" t="s">
        <v>132</v>
      </c>
      <c r="H100" s="177">
        <v>6</v>
      </c>
      <c r="I100" s="178"/>
      <c r="J100" s="178"/>
      <c r="K100" s="179">
        <f t="shared" si="1"/>
        <v>0</v>
      </c>
      <c r="L100" s="175" t="s">
        <v>133</v>
      </c>
      <c r="M100" s="36"/>
      <c r="N100" s="180" t="s">
        <v>20</v>
      </c>
      <c r="O100" s="181" t="s">
        <v>44</v>
      </c>
      <c r="P100" s="182">
        <f t="shared" si="2"/>
        <v>0</v>
      </c>
      <c r="Q100" s="182">
        <f t="shared" si="3"/>
        <v>0</v>
      </c>
      <c r="R100" s="182">
        <f t="shared" si="4"/>
        <v>0</v>
      </c>
      <c r="S100" s="61"/>
      <c r="T100" s="183">
        <f t="shared" si="5"/>
        <v>0</v>
      </c>
      <c r="U100" s="183">
        <v>0</v>
      </c>
      <c r="V100" s="183">
        <f t="shared" si="6"/>
        <v>0</v>
      </c>
      <c r="W100" s="183">
        <v>0</v>
      </c>
      <c r="X100" s="184">
        <f t="shared" si="7"/>
        <v>0</v>
      </c>
      <c r="Y100" s="31"/>
      <c r="Z100" s="31"/>
      <c r="AA100" s="31"/>
      <c r="AB100" s="31"/>
      <c r="AC100" s="31"/>
      <c r="AD100" s="31"/>
      <c r="AE100" s="31"/>
      <c r="AR100" s="185" t="s">
        <v>134</v>
      </c>
      <c r="AT100" s="185" t="s">
        <v>129</v>
      </c>
      <c r="AU100" s="185" t="s">
        <v>85</v>
      </c>
      <c r="AY100" s="14" t="s">
        <v>127</v>
      </c>
      <c r="BE100" s="186">
        <f t="shared" si="8"/>
        <v>0</v>
      </c>
      <c r="BF100" s="186">
        <f t="shared" si="9"/>
        <v>0</v>
      </c>
      <c r="BG100" s="186">
        <f t="shared" si="10"/>
        <v>0</v>
      </c>
      <c r="BH100" s="186">
        <f t="shared" si="11"/>
        <v>0</v>
      </c>
      <c r="BI100" s="186">
        <f t="shared" si="12"/>
        <v>0</v>
      </c>
      <c r="BJ100" s="14" t="s">
        <v>83</v>
      </c>
      <c r="BK100" s="186">
        <f t="shared" si="13"/>
        <v>0</v>
      </c>
      <c r="BL100" s="14" t="s">
        <v>134</v>
      </c>
      <c r="BM100" s="185" t="s">
        <v>177</v>
      </c>
    </row>
    <row r="101" spans="1:65" s="2" customFormat="1" ht="49.15" customHeight="1">
      <c r="A101" s="31"/>
      <c r="B101" s="32"/>
      <c r="C101" s="173" t="s">
        <v>155</v>
      </c>
      <c r="D101" s="173" t="s">
        <v>129</v>
      </c>
      <c r="E101" s="174" t="s">
        <v>178</v>
      </c>
      <c r="F101" s="175" t="s">
        <v>179</v>
      </c>
      <c r="G101" s="176" t="s">
        <v>180</v>
      </c>
      <c r="H101" s="177">
        <v>208</v>
      </c>
      <c r="I101" s="178"/>
      <c r="J101" s="178"/>
      <c r="K101" s="179">
        <f t="shared" si="1"/>
        <v>0</v>
      </c>
      <c r="L101" s="175" t="s">
        <v>133</v>
      </c>
      <c r="M101" s="36"/>
      <c r="N101" s="180" t="s">
        <v>20</v>
      </c>
      <c r="O101" s="181" t="s">
        <v>44</v>
      </c>
      <c r="P101" s="182">
        <f t="shared" si="2"/>
        <v>0</v>
      </c>
      <c r="Q101" s="182">
        <f t="shared" si="3"/>
        <v>0</v>
      </c>
      <c r="R101" s="182">
        <f t="shared" si="4"/>
        <v>0</v>
      </c>
      <c r="S101" s="61"/>
      <c r="T101" s="183">
        <f t="shared" si="5"/>
        <v>0</v>
      </c>
      <c r="U101" s="183">
        <v>0</v>
      </c>
      <c r="V101" s="183">
        <f t="shared" si="6"/>
        <v>0</v>
      </c>
      <c r="W101" s="183">
        <v>0</v>
      </c>
      <c r="X101" s="184">
        <f t="shared" si="7"/>
        <v>0</v>
      </c>
      <c r="Y101" s="31"/>
      <c r="Z101" s="31"/>
      <c r="AA101" s="31"/>
      <c r="AB101" s="31"/>
      <c r="AC101" s="31"/>
      <c r="AD101" s="31"/>
      <c r="AE101" s="31"/>
      <c r="AR101" s="185" t="s">
        <v>134</v>
      </c>
      <c r="AT101" s="185" t="s">
        <v>129</v>
      </c>
      <c r="AU101" s="185" t="s">
        <v>85</v>
      </c>
      <c r="AY101" s="14" t="s">
        <v>127</v>
      </c>
      <c r="BE101" s="186">
        <f t="shared" si="8"/>
        <v>0</v>
      </c>
      <c r="BF101" s="186">
        <f t="shared" si="9"/>
        <v>0</v>
      </c>
      <c r="BG101" s="186">
        <f t="shared" si="10"/>
        <v>0</v>
      </c>
      <c r="BH101" s="186">
        <f t="shared" si="11"/>
        <v>0</v>
      </c>
      <c r="BI101" s="186">
        <f t="shared" si="12"/>
        <v>0</v>
      </c>
      <c r="BJ101" s="14" t="s">
        <v>83</v>
      </c>
      <c r="BK101" s="186">
        <f t="shared" si="13"/>
        <v>0</v>
      </c>
      <c r="BL101" s="14" t="s">
        <v>134</v>
      </c>
      <c r="BM101" s="185" t="s">
        <v>181</v>
      </c>
    </row>
    <row r="102" spans="1:65" s="12" customFormat="1" ht="22.9" customHeight="1">
      <c r="B102" s="156"/>
      <c r="C102" s="157"/>
      <c r="D102" s="158" t="s">
        <v>74</v>
      </c>
      <c r="E102" s="171" t="s">
        <v>182</v>
      </c>
      <c r="F102" s="171" t="s">
        <v>182</v>
      </c>
      <c r="G102" s="157"/>
      <c r="H102" s="157"/>
      <c r="I102" s="160"/>
      <c r="J102" s="160"/>
      <c r="K102" s="172">
        <f>BK102</f>
        <v>0</v>
      </c>
      <c r="L102" s="157"/>
      <c r="M102" s="162"/>
      <c r="N102" s="163"/>
      <c r="O102" s="164"/>
      <c r="P102" s="164"/>
      <c r="Q102" s="165">
        <f>SUM(Q103:Q104)</f>
        <v>0</v>
      </c>
      <c r="R102" s="165">
        <f>SUM(R103:R104)</f>
        <v>0</v>
      </c>
      <c r="S102" s="164"/>
      <c r="T102" s="166">
        <f>SUM(T103:T104)</f>
        <v>0</v>
      </c>
      <c r="U102" s="164"/>
      <c r="V102" s="166">
        <f>SUM(V103:V104)</f>
        <v>0</v>
      </c>
      <c r="W102" s="164"/>
      <c r="X102" s="167">
        <f>SUM(X103:X104)</f>
        <v>0</v>
      </c>
      <c r="AR102" s="168" t="s">
        <v>83</v>
      </c>
      <c r="AT102" s="169" t="s">
        <v>74</v>
      </c>
      <c r="AU102" s="169" t="s">
        <v>83</v>
      </c>
      <c r="AY102" s="168" t="s">
        <v>127</v>
      </c>
      <c r="BK102" s="170">
        <f>SUM(BK103:BK104)</f>
        <v>0</v>
      </c>
    </row>
    <row r="103" spans="1:65" s="2" customFormat="1" ht="49.15" customHeight="1">
      <c r="A103" s="31"/>
      <c r="B103" s="32"/>
      <c r="C103" s="173" t="s">
        <v>9</v>
      </c>
      <c r="D103" s="173" t="s">
        <v>129</v>
      </c>
      <c r="E103" s="174" t="s">
        <v>183</v>
      </c>
      <c r="F103" s="175" t="s">
        <v>184</v>
      </c>
      <c r="G103" s="176" t="s">
        <v>132</v>
      </c>
      <c r="H103" s="177">
        <v>26</v>
      </c>
      <c r="I103" s="178"/>
      <c r="J103" s="178"/>
      <c r="K103" s="179">
        <f>ROUND(P103*H103,2)</f>
        <v>0</v>
      </c>
      <c r="L103" s="175" t="s">
        <v>133</v>
      </c>
      <c r="M103" s="36"/>
      <c r="N103" s="180" t="s">
        <v>20</v>
      </c>
      <c r="O103" s="181" t="s">
        <v>44</v>
      </c>
      <c r="P103" s="182">
        <f>I103+J103</f>
        <v>0</v>
      </c>
      <c r="Q103" s="182">
        <f>ROUND(I103*H103,2)</f>
        <v>0</v>
      </c>
      <c r="R103" s="182">
        <f>ROUND(J103*H103,2)</f>
        <v>0</v>
      </c>
      <c r="S103" s="61"/>
      <c r="T103" s="183">
        <f>S103*H103</f>
        <v>0</v>
      </c>
      <c r="U103" s="183">
        <v>0</v>
      </c>
      <c r="V103" s="183">
        <f>U103*H103</f>
        <v>0</v>
      </c>
      <c r="W103" s="183">
        <v>0</v>
      </c>
      <c r="X103" s="184">
        <f>W103*H103</f>
        <v>0</v>
      </c>
      <c r="Y103" s="31"/>
      <c r="Z103" s="31"/>
      <c r="AA103" s="31"/>
      <c r="AB103" s="31"/>
      <c r="AC103" s="31"/>
      <c r="AD103" s="31"/>
      <c r="AE103" s="31"/>
      <c r="AR103" s="185" t="s">
        <v>134</v>
      </c>
      <c r="AT103" s="185" t="s">
        <v>129</v>
      </c>
      <c r="AU103" s="185" t="s">
        <v>85</v>
      </c>
      <c r="AY103" s="14" t="s">
        <v>127</v>
      </c>
      <c r="BE103" s="186">
        <f>IF(O103="základní",K103,0)</f>
        <v>0</v>
      </c>
      <c r="BF103" s="186">
        <f>IF(O103="snížená",K103,0)</f>
        <v>0</v>
      </c>
      <c r="BG103" s="186">
        <f>IF(O103="zákl. přenesená",K103,0)</f>
        <v>0</v>
      </c>
      <c r="BH103" s="186">
        <f>IF(O103="sníž. přenesená",K103,0)</f>
        <v>0</v>
      </c>
      <c r="BI103" s="186">
        <f>IF(O103="nulová",K103,0)</f>
        <v>0</v>
      </c>
      <c r="BJ103" s="14" t="s">
        <v>83</v>
      </c>
      <c r="BK103" s="186">
        <f>ROUND(P103*H103,2)</f>
        <v>0</v>
      </c>
      <c r="BL103" s="14" t="s">
        <v>134</v>
      </c>
      <c r="BM103" s="185" t="s">
        <v>185</v>
      </c>
    </row>
    <row r="104" spans="1:65" s="2" customFormat="1" ht="37.9" customHeight="1">
      <c r="A104" s="31"/>
      <c r="B104" s="32"/>
      <c r="C104" s="173" t="s">
        <v>158</v>
      </c>
      <c r="D104" s="173" t="s">
        <v>129</v>
      </c>
      <c r="E104" s="174" t="s">
        <v>186</v>
      </c>
      <c r="F104" s="175" t="s">
        <v>187</v>
      </c>
      <c r="G104" s="176" t="s">
        <v>132</v>
      </c>
      <c r="H104" s="177">
        <v>490</v>
      </c>
      <c r="I104" s="178"/>
      <c r="J104" s="178"/>
      <c r="K104" s="179">
        <f>ROUND(P104*H104,2)</f>
        <v>0</v>
      </c>
      <c r="L104" s="175" t="s">
        <v>133</v>
      </c>
      <c r="M104" s="36"/>
      <c r="N104" s="180" t="s">
        <v>20</v>
      </c>
      <c r="O104" s="181" t="s">
        <v>44</v>
      </c>
      <c r="P104" s="182">
        <f>I104+J104</f>
        <v>0</v>
      </c>
      <c r="Q104" s="182">
        <f>ROUND(I104*H104,2)</f>
        <v>0</v>
      </c>
      <c r="R104" s="182">
        <f>ROUND(J104*H104,2)</f>
        <v>0</v>
      </c>
      <c r="S104" s="61"/>
      <c r="T104" s="183">
        <f>S104*H104</f>
        <v>0</v>
      </c>
      <c r="U104" s="183">
        <v>0</v>
      </c>
      <c r="V104" s="183">
        <f>U104*H104</f>
        <v>0</v>
      </c>
      <c r="W104" s="183">
        <v>0</v>
      </c>
      <c r="X104" s="184">
        <f>W104*H104</f>
        <v>0</v>
      </c>
      <c r="Y104" s="31"/>
      <c r="Z104" s="31"/>
      <c r="AA104" s="31"/>
      <c r="AB104" s="31"/>
      <c r="AC104" s="31"/>
      <c r="AD104" s="31"/>
      <c r="AE104" s="31"/>
      <c r="AR104" s="185" t="s">
        <v>134</v>
      </c>
      <c r="AT104" s="185" t="s">
        <v>129</v>
      </c>
      <c r="AU104" s="185" t="s">
        <v>85</v>
      </c>
      <c r="AY104" s="14" t="s">
        <v>127</v>
      </c>
      <c r="BE104" s="186">
        <f>IF(O104="základní",K104,0)</f>
        <v>0</v>
      </c>
      <c r="BF104" s="186">
        <f>IF(O104="snížená",K104,0)</f>
        <v>0</v>
      </c>
      <c r="BG104" s="186">
        <f>IF(O104="zákl. přenesená",K104,0)</f>
        <v>0</v>
      </c>
      <c r="BH104" s="186">
        <f>IF(O104="sníž. přenesená",K104,0)</f>
        <v>0</v>
      </c>
      <c r="BI104" s="186">
        <f>IF(O104="nulová",K104,0)</f>
        <v>0</v>
      </c>
      <c r="BJ104" s="14" t="s">
        <v>83</v>
      </c>
      <c r="BK104" s="186">
        <f>ROUND(P104*H104,2)</f>
        <v>0</v>
      </c>
      <c r="BL104" s="14" t="s">
        <v>134</v>
      </c>
      <c r="BM104" s="185" t="s">
        <v>188</v>
      </c>
    </row>
    <row r="105" spans="1:65" s="12" customFormat="1" ht="25.9" customHeight="1">
      <c r="B105" s="156"/>
      <c r="C105" s="157"/>
      <c r="D105" s="158" t="s">
        <v>74</v>
      </c>
      <c r="E105" s="159" t="s">
        <v>189</v>
      </c>
      <c r="F105" s="159" t="s">
        <v>190</v>
      </c>
      <c r="G105" s="157"/>
      <c r="H105" s="157"/>
      <c r="I105" s="160"/>
      <c r="J105" s="160"/>
      <c r="K105" s="161">
        <f>BK105</f>
        <v>0</v>
      </c>
      <c r="L105" s="157"/>
      <c r="M105" s="162"/>
      <c r="N105" s="163"/>
      <c r="O105" s="164"/>
      <c r="P105" s="164"/>
      <c r="Q105" s="165">
        <f>SUM(Q106:Q112)</f>
        <v>0</v>
      </c>
      <c r="R105" s="165">
        <f>SUM(R106:R112)</f>
        <v>0</v>
      </c>
      <c r="S105" s="164"/>
      <c r="T105" s="166">
        <f>SUM(T106:T112)</f>
        <v>0</v>
      </c>
      <c r="U105" s="164"/>
      <c r="V105" s="166">
        <f>SUM(V106:V112)</f>
        <v>0</v>
      </c>
      <c r="W105" s="164"/>
      <c r="X105" s="167">
        <f>SUM(X106:X112)</f>
        <v>0</v>
      </c>
      <c r="AR105" s="168" t="s">
        <v>134</v>
      </c>
      <c r="AT105" s="169" t="s">
        <v>74</v>
      </c>
      <c r="AU105" s="169" t="s">
        <v>75</v>
      </c>
      <c r="AY105" s="168" t="s">
        <v>127</v>
      </c>
      <c r="BK105" s="170">
        <f>SUM(BK106:BK112)</f>
        <v>0</v>
      </c>
    </row>
    <row r="106" spans="1:65" s="2" customFormat="1" ht="101.25" customHeight="1">
      <c r="A106" s="31"/>
      <c r="B106" s="32"/>
      <c r="C106" s="173" t="s">
        <v>191</v>
      </c>
      <c r="D106" s="173" t="s">
        <v>129</v>
      </c>
      <c r="E106" s="174" t="s">
        <v>192</v>
      </c>
      <c r="F106" s="175" t="s">
        <v>193</v>
      </c>
      <c r="G106" s="176" t="s">
        <v>132</v>
      </c>
      <c r="H106" s="177">
        <v>1</v>
      </c>
      <c r="I106" s="178"/>
      <c r="J106" s="178"/>
      <c r="K106" s="179">
        <f t="shared" ref="K106:K112" si="14">ROUND(P106*H106,2)</f>
        <v>0</v>
      </c>
      <c r="L106" s="175" t="s">
        <v>133</v>
      </c>
      <c r="M106" s="36"/>
      <c r="N106" s="180" t="s">
        <v>20</v>
      </c>
      <c r="O106" s="181" t="s">
        <v>44</v>
      </c>
      <c r="P106" s="182">
        <f t="shared" ref="P106:P112" si="15">I106+J106</f>
        <v>0</v>
      </c>
      <c r="Q106" s="182">
        <f t="shared" ref="Q106:Q112" si="16">ROUND(I106*H106,2)</f>
        <v>0</v>
      </c>
      <c r="R106" s="182">
        <f t="shared" ref="R106:R112" si="17">ROUND(J106*H106,2)</f>
        <v>0</v>
      </c>
      <c r="S106" s="61"/>
      <c r="T106" s="183">
        <f t="shared" ref="T106:T112" si="18">S106*H106</f>
        <v>0</v>
      </c>
      <c r="U106" s="183">
        <v>0</v>
      </c>
      <c r="V106" s="183">
        <f t="shared" ref="V106:V112" si="19">U106*H106</f>
        <v>0</v>
      </c>
      <c r="W106" s="183">
        <v>0</v>
      </c>
      <c r="X106" s="184">
        <f t="shared" ref="X106:X112" si="20">W106*H106</f>
        <v>0</v>
      </c>
      <c r="Y106" s="31"/>
      <c r="Z106" s="31"/>
      <c r="AA106" s="31"/>
      <c r="AB106" s="31"/>
      <c r="AC106" s="31"/>
      <c r="AD106" s="31"/>
      <c r="AE106" s="31"/>
      <c r="AR106" s="185" t="s">
        <v>194</v>
      </c>
      <c r="AT106" s="185" t="s">
        <v>129</v>
      </c>
      <c r="AU106" s="185" t="s">
        <v>83</v>
      </c>
      <c r="AY106" s="14" t="s">
        <v>127</v>
      </c>
      <c r="BE106" s="186">
        <f t="shared" ref="BE106:BE112" si="21">IF(O106="základní",K106,0)</f>
        <v>0</v>
      </c>
      <c r="BF106" s="186">
        <f t="shared" ref="BF106:BF112" si="22">IF(O106="snížená",K106,0)</f>
        <v>0</v>
      </c>
      <c r="BG106" s="186">
        <f t="shared" ref="BG106:BG112" si="23">IF(O106="zákl. přenesená",K106,0)</f>
        <v>0</v>
      </c>
      <c r="BH106" s="186">
        <f t="shared" ref="BH106:BH112" si="24">IF(O106="sníž. přenesená",K106,0)</f>
        <v>0</v>
      </c>
      <c r="BI106" s="186">
        <f t="shared" ref="BI106:BI112" si="25">IF(O106="nulová",K106,0)</f>
        <v>0</v>
      </c>
      <c r="BJ106" s="14" t="s">
        <v>83</v>
      </c>
      <c r="BK106" s="186">
        <f t="shared" ref="BK106:BK112" si="26">ROUND(P106*H106,2)</f>
        <v>0</v>
      </c>
      <c r="BL106" s="14" t="s">
        <v>194</v>
      </c>
      <c r="BM106" s="185" t="s">
        <v>195</v>
      </c>
    </row>
    <row r="107" spans="1:65" s="2" customFormat="1" ht="33" customHeight="1">
      <c r="A107" s="31"/>
      <c r="B107" s="32"/>
      <c r="C107" s="173" t="s">
        <v>162</v>
      </c>
      <c r="D107" s="173" t="s">
        <v>129</v>
      </c>
      <c r="E107" s="174" t="s">
        <v>196</v>
      </c>
      <c r="F107" s="175" t="s">
        <v>197</v>
      </c>
      <c r="G107" s="176" t="s">
        <v>132</v>
      </c>
      <c r="H107" s="177">
        <v>2</v>
      </c>
      <c r="I107" s="178"/>
      <c r="J107" s="178"/>
      <c r="K107" s="179">
        <f t="shared" si="14"/>
        <v>0</v>
      </c>
      <c r="L107" s="175" t="s">
        <v>133</v>
      </c>
      <c r="M107" s="36"/>
      <c r="N107" s="180" t="s">
        <v>20</v>
      </c>
      <c r="O107" s="181" t="s">
        <v>44</v>
      </c>
      <c r="P107" s="182">
        <f t="shared" si="15"/>
        <v>0</v>
      </c>
      <c r="Q107" s="182">
        <f t="shared" si="16"/>
        <v>0</v>
      </c>
      <c r="R107" s="182">
        <f t="shared" si="17"/>
        <v>0</v>
      </c>
      <c r="S107" s="61"/>
      <c r="T107" s="183">
        <f t="shared" si="18"/>
        <v>0</v>
      </c>
      <c r="U107" s="183">
        <v>0</v>
      </c>
      <c r="V107" s="183">
        <f t="shared" si="19"/>
        <v>0</v>
      </c>
      <c r="W107" s="183">
        <v>0</v>
      </c>
      <c r="X107" s="184">
        <f t="shared" si="20"/>
        <v>0</v>
      </c>
      <c r="Y107" s="31"/>
      <c r="Z107" s="31"/>
      <c r="AA107" s="31"/>
      <c r="AB107" s="31"/>
      <c r="AC107" s="31"/>
      <c r="AD107" s="31"/>
      <c r="AE107" s="31"/>
      <c r="AR107" s="185" t="s">
        <v>194</v>
      </c>
      <c r="AT107" s="185" t="s">
        <v>129</v>
      </c>
      <c r="AU107" s="185" t="s">
        <v>83</v>
      </c>
      <c r="AY107" s="14" t="s">
        <v>127</v>
      </c>
      <c r="BE107" s="186">
        <f t="shared" si="21"/>
        <v>0</v>
      </c>
      <c r="BF107" s="186">
        <f t="shared" si="22"/>
        <v>0</v>
      </c>
      <c r="BG107" s="186">
        <f t="shared" si="23"/>
        <v>0</v>
      </c>
      <c r="BH107" s="186">
        <f t="shared" si="24"/>
        <v>0</v>
      </c>
      <c r="BI107" s="186">
        <f t="shared" si="25"/>
        <v>0</v>
      </c>
      <c r="BJ107" s="14" t="s">
        <v>83</v>
      </c>
      <c r="BK107" s="186">
        <f t="shared" si="26"/>
        <v>0</v>
      </c>
      <c r="BL107" s="14" t="s">
        <v>194</v>
      </c>
      <c r="BM107" s="185" t="s">
        <v>198</v>
      </c>
    </row>
    <row r="108" spans="1:65" s="2" customFormat="1" ht="114.95" customHeight="1">
      <c r="A108" s="31"/>
      <c r="B108" s="32"/>
      <c r="C108" s="173" t="s">
        <v>199</v>
      </c>
      <c r="D108" s="173" t="s">
        <v>129</v>
      </c>
      <c r="E108" s="174" t="s">
        <v>200</v>
      </c>
      <c r="F108" s="175" t="s">
        <v>201</v>
      </c>
      <c r="G108" s="176" t="s">
        <v>132</v>
      </c>
      <c r="H108" s="177">
        <v>1</v>
      </c>
      <c r="I108" s="178"/>
      <c r="J108" s="178"/>
      <c r="K108" s="179">
        <f t="shared" si="14"/>
        <v>0</v>
      </c>
      <c r="L108" s="175" t="s">
        <v>133</v>
      </c>
      <c r="M108" s="36"/>
      <c r="N108" s="180" t="s">
        <v>20</v>
      </c>
      <c r="O108" s="181" t="s">
        <v>44</v>
      </c>
      <c r="P108" s="182">
        <f t="shared" si="15"/>
        <v>0</v>
      </c>
      <c r="Q108" s="182">
        <f t="shared" si="16"/>
        <v>0</v>
      </c>
      <c r="R108" s="182">
        <f t="shared" si="17"/>
        <v>0</v>
      </c>
      <c r="S108" s="61"/>
      <c r="T108" s="183">
        <f t="shared" si="18"/>
        <v>0</v>
      </c>
      <c r="U108" s="183">
        <v>0</v>
      </c>
      <c r="V108" s="183">
        <f t="shared" si="19"/>
        <v>0</v>
      </c>
      <c r="W108" s="183">
        <v>0</v>
      </c>
      <c r="X108" s="184">
        <f t="shared" si="20"/>
        <v>0</v>
      </c>
      <c r="Y108" s="31"/>
      <c r="Z108" s="31"/>
      <c r="AA108" s="31"/>
      <c r="AB108" s="31"/>
      <c r="AC108" s="31"/>
      <c r="AD108" s="31"/>
      <c r="AE108" s="31"/>
      <c r="AR108" s="185" t="s">
        <v>194</v>
      </c>
      <c r="AT108" s="185" t="s">
        <v>129</v>
      </c>
      <c r="AU108" s="185" t="s">
        <v>83</v>
      </c>
      <c r="AY108" s="14" t="s">
        <v>127</v>
      </c>
      <c r="BE108" s="186">
        <f t="shared" si="21"/>
        <v>0</v>
      </c>
      <c r="BF108" s="186">
        <f t="shared" si="22"/>
        <v>0</v>
      </c>
      <c r="BG108" s="186">
        <f t="shared" si="23"/>
        <v>0</v>
      </c>
      <c r="BH108" s="186">
        <f t="shared" si="24"/>
        <v>0</v>
      </c>
      <c r="BI108" s="186">
        <f t="shared" si="25"/>
        <v>0</v>
      </c>
      <c r="BJ108" s="14" t="s">
        <v>83</v>
      </c>
      <c r="BK108" s="186">
        <f t="shared" si="26"/>
        <v>0</v>
      </c>
      <c r="BL108" s="14" t="s">
        <v>194</v>
      </c>
      <c r="BM108" s="185" t="s">
        <v>202</v>
      </c>
    </row>
    <row r="109" spans="1:65" s="2" customFormat="1" ht="49.15" customHeight="1">
      <c r="A109" s="31"/>
      <c r="B109" s="32"/>
      <c r="C109" s="173" t="s">
        <v>166</v>
      </c>
      <c r="D109" s="173" t="s">
        <v>129</v>
      </c>
      <c r="E109" s="174" t="s">
        <v>203</v>
      </c>
      <c r="F109" s="175" t="s">
        <v>204</v>
      </c>
      <c r="G109" s="176" t="s">
        <v>132</v>
      </c>
      <c r="H109" s="177">
        <v>7</v>
      </c>
      <c r="I109" s="178"/>
      <c r="J109" s="178"/>
      <c r="K109" s="179">
        <f t="shared" si="14"/>
        <v>0</v>
      </c>
      <c r="L109" s="175" t="s">
        <v>133</v>
      </c>
      <c r="M109" s="36"/>
      <c r="N109" s="180" t="s">
        <v>20</v>
      </c>
      <c r="O109" s="181" t="s">
        <v>44</v>
      </c>
      <c r="P109" s="182">
        <f t="shared" si="15"/>
        <v>0</v>
      </c>
      <c r="Q109" s="182">
        <f t="shared" si="16"/>
        <v>0</v>
      </c>
      <c r="R109" s="182">
        <f t="shared" si="17"/>
        <v>0</v>
      </c>
      <c r="S109" s="61"/>
      <c r="T109" s="183">
        <f t="shared" si="18"/>
        <v>0</v>
      </c>
      <c r="U109" s="183">
        <v>0</v>
      </c>
      <c r="V109" s="183">
        <f t="shared" si="19"/>
        <v>0</v>
      </c>
      <c r="W109" s="183">
        <v>0</v>
      </c>
      <c r="X109" s="184">
        <f t="shared" si="20"/>
        <v>0</v>
      </c>
      <c r="Y109" s="31"/>
      <c r="Z109" s="31"/>
      <c r="AA109" s="31"/>
      <c r="AB109" s="31"/>
      <c r="AC109" s="31"/>
      <c r="AD109" s="31"/>
      <c r="AE109" s="31"/>
      <c r="AR109" s="185" t="s">
        <v>194</v>
      </c>
      <c r="AT109" s="185" t="s">
        <v>129</v>
      </c>
      <c r="AU109" s="185" t="s">
        <v>83</v>
      </c>
      <c r="AY109" s="14" t="s">
        <v>127</v>
      </c>
      <c r="BE109" s="186">
        <f t="shared" si="21"/>
        <v>0</v>
      </c>
      <c r="BF109" s="186">
        <f t="shared" si="22"/>
        <v>0</v>
      </c>
      <c r="BG109" s="186">
        <f t="shared" si="23"/>
        <v>0</v>
      </c>
      <c r="BH109" s="186">
        <f t="shared" si="24"/>
        <v>0</v>
      </c>
      <c r="BI109" s="186">
        <f t="shared" si="25"/>
        <v>0</v>
      </c>
      <c r="BJ109" s="14" t="s">
        <v>83</v>
      </c>
      <c r="BK109" s="186">
        <f t="shared" si="26"/>
        <v>0</v>
      </c>
      <c r="BL109" s="14" t="s">
        <v>194</v>
      </c>
      <c r="BM109" s="185" t="s">
        <v>205</v>
      </c>
    </row>
    <row r="110" spans="1:65" s="2" customFormat="1" ht="62.65" customHeight="1">
      <c r="A110" s="31"/>
      <c r="B110" s="32"/>
      <c r="C110" s="173" t="s">
        <v>8</v>
      </c>
      <c r="D110" s="173" t="s">
        <v>129</v>
      </c>
      <c r="E110" s="174" t="s">
        <v>206</v>
      </c>
      <c r="F110" s="175" t="s">
        <v>207</v>
      </c>
      <c r="G110" s="176" t="s">
        <v>132</v>
      </c>
      <c r="H110" s="177">
        <v>28</v>
      </c>
      <c r="I110" s="178"/>
      <c r="J110" s="178"/>
      <c r="K110" s="179">
        <f t="shared" si="14"/>
        <v>0</v>
      </c>
      <c r="L110" s="175" t="s">
        <v>133</v>
      </c>
      <c r="M110" s="36"/>
      <c r="N110" s="180" t="s">
        <v>20</v>
      </c>
      <c r="O110" s="181" t="s">
        <v>44</v>
      </c>
      <c r="P110" s="182">
        <f t="shared" si="15"/>
        <v>0</v>
      </c>
      <c r="Q110" s="182">
        <f t="shared" si="16"/>
        <v>0</v>
      </c>
      <c r="R110" s="182">
        <f t="shared" si="17"/>
        <v>0</v>
      </c>
      <c r="S110" s="61"/>
      <c r="T110" s="183">
        <f t="shared" si="18"/>
        <v>0</v>
      </c>
      <c r="U110" s="183">
        <v>0</v>
      </c>
      <c r="V110" s="183">
        <f t="shared" si="19"/>
        <v>0</v>
      </c>
      <c r="W110" s="183">
        <v>0</v>
      </c>
      <c r="X110" s="184">
        <f t="shared" si="20"/>
        <v>0</v>
      </c>
      <c r="Y110" s="31"/>
      <c r="Z110" s="31"/>
      <c r="AA110" s="31"/>
      <c r="AB110" s="31"/>
      <c r="AC110" s="31"/>
      <c r="AD110" s="31"/>
      <c r="AE110" s="31"/>
      <c r="AR110" s="185" t="s">
        <v>194</v>
      </c>
      <c r="AT110" s="185" t="s">
        <v>129</v>
      </c>
      <c r="AU110" s="185" t="s">
        <v>83</v>
      </c>
      <c r="AY110" s="14" t="s">
        <v>127</v>
      </c>
      <c r="BE110" s="186">
        <f t="shared" si="21"/>
        <v>0</v>
      </c>
      <c r="BF110" s="186">
        <f t="shared" si="22"/>
        <v>0</v>
      </c>
      <c r="BG110" s="186">
        <f t="shared" si="23"/>
        <v>0</v>
      </c>
      <c r="BH110" s="186">
        <f t="shared" si="24"/>
        <v>0</v>
      </c>
      <c r="BI110" s="186">
        <f t="shared" si="25"/>
        <v>0</v>
      </c>
      <c r="BJ110" s="14" t="s">
        <v>83</v>
      </c>
      <c r="BK110" s="186">
        <f t="shared" si="26"/>
        <v>0</v>
      </c>
      <c r="BL110" s="14" t="s">
        <v>194</v>
      </c>
      <c r="BM110" s="185" t="s">
        <v>208</v>
      </c>
    </row>
    <row r="111" spans="1:65" s="2" customFormat="1" ht="78" customHeight="1">
      <c r="A111" s="31"/>
      <c r="B111" s="32"/>
      <c r="C111" s="173" t="s">
        <v>170</v>
      </c>
      <c r="D111" s="173" t="s">
        <v>129</v>
      </c>
      <c r="E111" s="174" t="s">
        <v>209</v>
      </c>
      <c r="F111" s="175" t="s">
        <v>210</v>
      </c>
      <c r="G111" s="176" t="s">
        <v>180</v>
      </c>
      <c r="H111" s="177">
        <v>45</v>
      </c>
      <c r="I111" s="178"/>
      <c r="J111" s="178"/>
      <c r="K111" s="179">
        <f t="shared" si="14"/>
        <v>0</v>
      </c>
      <c r="L111" s="175" t="s">
        <v>133</v>
      </c>
      <c r="M111" s="36"/>
      <c r="N111" s="180" t="s">
        <v>20</v>
      </c>
      <c r="O111" s="181" t="s">
        <v>44</v>
      </c>
      <c r="P111" s="182">
        <f t="shared" si="15"/>
        <v>0</v>
      </c>
      <c r="Q111" s="182">
        <f t="shared" si="16"/>
        <v>0</v>
      </c>
      <c r="R111" s="182">
        <f t="shared" si="17"/>
        <v>0</v>
      </c>
      <c r="S111" s="61"/>
      <c r="T111" s="183">
        <f t="shared" si="18"/>
        <v>0</v>
      </c>
      <c r="U111" s="183">
        <v>0</v>
      </c>
      <c r="V111" s="183">
        <f t="shared" si="19"/>
        <v>0</v>
      </c>
      <c r="W111" s="183">
        <v>0</v>
      </c>
      <c r="X111" s="184">
        <f t="shared" si="20"/>
        <v>0</v>
      </c>
      <c r="Y111" s="31"/>
      <c r="Z111" s="31"/>
      <c r="AA111" s="31"/>
      <c r="AB111" s="31"/>
      <c r="AC111" s="31"/>
      <c r="AD111" s="31"/>
      <c r="AE111" s="31"/>
      <c r="AR111" s="185" t="s">
        <v>194</v>
      </c>
      <c r="AT111" s="185" t="s">
        <v>129</v>
      </c>
      <c r="AU111" s="185" t="s">
        <v>83</v>
      </c>
      <c r="AY111" s="14" t="s">
        <v>127</v>
      </c>
      <c r="BE111" s="186">
        <f t="shared" si="21"/>
        <v>0</v>
      </c>
      <c r="BF111" s="186">
        <f t="shared" si="22"/>
        <v>0</v>
      </c>
      <c r="BG111" s="186">
        <f t="shared" si="23"/>
        <v>0</v>
      </c>
      <c r="BH111" s="186">
        <f t="shared" si="24"/>
        <v>0</v>
      </c>
      <c r="BI111" s="186">
        <f t="shared" si="25"/>
        <v>0</v>
      </c>
      <c r="BJ111" s="14" t="s">
        <v>83</v>
      </c>
      <c r="BK111" s="186">
        <f t="shared" si="26"/>
        <v>0</v>
      </c>
      <c r="BL111" s="14" t="s">
        <v>194</v>
      </c>
      <c r="BM111" s="185" t="s">
        <v>211</v>
      </c>
    </row>
    <row r="112" spans="1:65" s="2" customFormat="1" ht="44.25" customHeight="1">
      <c r="A112" s="31"/>
      <c r="B112" s="32"/>
      <c r="C112" s="173" t="s">
        <v>212</v>
      </c>
      <c r="D112" s="173" t="s">
        <v>129</v>
      </c>
      <c r="E112" s="174" t="s">
        <v>213</v>
      </c>
      <c r="F112" s="175" t="s">
        <v>214</v>
      </c>
      <c r="G112" s="176" t="s">
        <v>132</v>
      </c>
      <c r="H112" s="177">
        <v>1</v>
      </c>
      <c r="I112" s="178"/>
      <c r="J112" s="178"/>
      <c r="K112" s="179">
        <f t="shared" si="14"/>
        <v>0</v>
      </c>
      <c r="L112" s="175" t="s">
        <v>133</v>
      </c>
      <c r="M112" s="36"/>
      <c r="N112" s="197" t="s">
        <v>20</v>
      </c>
      <c r="O112" s="198" t="s">
        <v>44</v>
      </c>
      <c r="P112" s="199">
        <f t="shared" si="15"/>
        <v>0</v>
      </c>
      <c r="Q112" s="199">
        <f t="shared" si="16"/>
        <v>0</v>
      </c>
      <c r="R112" s="199">
        <f t="shared" si="17"/>
        <v>0</v>
      </c>
      <c r="S112" s="200"/>
      <c r="T112" s="201">
        <f t="shared" si="18"/>
        <v>0</v>
      </c>
      <c r="U112" s="201">
        <v>0</v>
      </c>
      <c r="V112" s="201">
        <f t="shared" si="19"/>
        <v>0</v>
      </c>
      <c r="W112" s="201">
        <v>0</v>
      </c>
      <c r="X112" s="202">
        <f t="shared" si="20"/>
        <v>0</v>
      </c>
      <c r="Y112" s="31"/>
      <c r="Z112" s="31"/>
      <c r="AA112" s="31"/>
      <c r="AB112" s="31"/>
      <c r="AC112" s="31"/>
      <c r="AD112" s="31"/>
      <c r="AE112" s="31"/>
      <c r="AR112" s="185" t="s">
        <v>194</v>
      </c>
      <c r="AT112" s="185" t="s">
        <v>129</v>
      </c>
      <c r="AU112" s="185" t="s">
        <v>83</v>
      </c>
      <c r="AY112" s="14" t="s">
        <v>127</v>
      </c>
      <c r="BE112" s="186">
        <f t="shared" si="21"/>
        <v>0</v>
      </c>
      <c r="BF112" s="186">
        <f t="shared" si="22"/>
        <v>0</v>
      </c>
      <c r="BG112" s="186">
        <f t="shared" si="23"/>
        <v>0</v>
      </c>
      <c r="BH112" s="186">
        <f t="shared" si="24"/>
        <v>0</v>
      </c>
      <c r="BI112" s="186">
        <f t="shared" si="25"/>
        <v>0</v>
      </c>
      <c r="BJ112" s="14" t="s">
        <v>83</v>
      </c>
      <c r="BK112" s="186">
        <f t="shared" si="26"/>
        <v>0</v>
      </c>
      <c r="BL112" s="14" t="s">
        <v>194</v>
      </c>
      <c r="BM112" s="185" t="s">
        <v>215</v>
      </c>
    </row>
    <row r="113" spans="1:31" s="2" customFormat="1" ht="6.95" customHeight="1">
      <c r="A113" s="31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36"/>
      <c r="N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</sheetData>
  <sheetProtection algorithmName="SHA-512" hashValue="gxNNkEJq6jbxbR5fnky6IsG9hWfTHaqlERQM6t8O53SzeXi6sk04tdQE0txkj/jusBNX4OOhnC1z4Q208QZQng==" saltValue="ET7Jp0NxItg4H6Vd79X3slshQ4DFFYRsBZoDvk4xgrr9xdDt0wTcC2HwftAbGr1FRd6ON4gGVZGYXuR7MPY7RQ==" spinCount="100000" sheet="1" objects="1" scenarios="1" formatColumns="0" formatRows="0" autoFilter="0"/>
  <autoFilter ref="C84:L112"/>
  <mergeCells count="9">
    <mergeCell ref="E52:H52"/>
    <mergeCell ref="E75:H75"/>
    <mergeCell ref="E77:H77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T2" s="14" t="s">
        <v>88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7"/>
      <c r="AT3" s="14" t="s">
        <v>85</v>
      </c>
    </row>
    <row r="4" spans="1:46" s="1" customFormat="1" ht="24.95" customHeight="1">
      <c r="B4" s="17"/>
      <c r="D4" s="101" t="s">
        <v>92</v>
      </c>
      <c r="M4" s="17"/>
      <c r="N4" s="102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3" t="s">
        <v>17</v>
      </c>
      <c r="M6" s="17"/>
    </row>
    <row r="7" spans="1:46" s="1" customFormat="1" ht="16.5" customHeight="1">
      <c r="B7" s="17"/>
      <c r="E7" s="252" t="str">
        <f>'Rekapitulace stavby'!K6</f>
        <v>Oprava TV v žst. Praha Libeň</v>
      </c>
      <c r="F7" s="253"/>
      <c r="G7" s="253"/>
      <c r="H7" s="253"/>
      <c r="M7" s="17"/>
    </row>
    <row r="8" spans="1:46" s="2" customFormat="1" ht="12" customHeight="1">
      <c r="A8" s="31"/>
      <c r="B8" s="36"/>
      <c r="C8" s="31"/>
      <c r="D8" s="103" t="s">
        <v>93</v>
      </c>
      <c r="E8" s="31"/>
      <c r="F8" s="31"/>
      <c r="G8" s="31"/>
      <c r="H8" s="31"/>
      <c r="I8" s="31"/>
      <c r="J8" s="31"/>
      <c r="K8" s="31"/>
      <c r="L8" s="31"/>
      <c r="M8" s="10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216</v>
      </c>
      <c r="F9" s="255"/>
      <c r="G9" s="255"/>
      <c r="H9" s="255"/>
      <c r="I9" s="31"/>
      <c r="J9" s="31"/>
      <c r="K9" s="31"/>
      <c r="L9" s="31"/>
      <c r="M9" s="10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0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3" t="s">
        <v>19</v>
      </c>
      <c r="E11" s="31"/>
      <c r="F11" s="105" t="s">
        <v>20</v>
      </c>
      <c r="G11" s="31"/>
      <c r="H11" s="31"/>
      <c r="I11" s="103" t="s">
        <v>21</v>
      </c>
      <c r="J11" s="105" t="s">
        <v>20</v>
      </c>
      <c r="K11" s="31"/>
      <c r="L11" s="31"/>
      <c r="M11" s="10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3" t="s">
        <v>22</v>
      </c>
      <c r="E12" s="31"/>
      <c r="F12" s="105" t="s">
        <v>23</v>
      </c>
      <c r="G12" s="31"/>
      <c r="H12" s="31"/>
      <c r="I12" s="103" t="s">
        <v>24</v>
      </c>
      <c r="J12" s="106" t="str">
        <f>'Rekapitulace stavby'!AN8</f>
        <v>25. 1. 2023</v>
      </c>
      <c r="K12" s="31"/>
      <c r="L12" s="31"/>
      <c r="M12" s="10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0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3" t="s">
        <v>26</v>
      </c>
      <c r="E14" s="31"/>
      <c r="F14" s="31"/>
      <c r="G14" s="31"/>
      <c r="H14" s="31"/>
      <c r="I14" s="103" t="s">
        <v>27</v>
      </c>
      <c r="J14" s="105" t="s">
        <v>28</v>
      </c>
      <c r="K14" s="31"/>
      <c r="L14" s="31"/>
      <c r="M14" s="10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5" t="s">
        <v>95</v>
      </c>
      <c r="F15" s="31"/>
      <c r="G15" s="31"/>
      <c r="H15" s="31"/>
      <c r="I15" s="103" t="s">
        <v>30</v>
      </c>
      <c r="J15" s="105" t="s">
        <v>31</v>
      </c>
      <c r="K15" s="31"/>
      <c r="L15" s="31"/>
      <c r="M15" s="10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0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3" t="s">
        <v>32</v>
      </c>
      <c r="E17" s="31"/>
      <c r="F17" s="31"/>
      <c r="G17" s="31"/>
      <c r="H17" s="31"/>
      <c r="I17" s="103" t="s">
        <v>27</v>
      </c>
      <c r="J17" s="27" t="str">
        <f>'Rekapitulace stavby'!AN13</f>
        <v>Vyplň údaj</v>
      </c>
      <c r="K17" s="31"/>
      <c r="L17" s="31"/>
      <c r="M17" s="10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3" t="s">
        <v>30</v>
      </c>
      <c r="J18" s="27" t="str">
        <f>'Rekapitulace stavby'!AN14</f>
        <v>Vyplň údaj</v>
      </c>
      <c r="K18" s="31"/>
      <c r="L18" s="31"/>
      <c r="M18" s="10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0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3" t="s">
        <v>34</v>
      </c>
      <c r="E20" s="31"/>
      <c r="F20" s="31"/>
      <c r="G20" s="31"/>
      <c r="H20" s="31"/>
      <c r="I20" s="103" t="s">
        <v>27</v>
      </c>
      <c r="J20" s="105" t="s">
        <v>28</v>
      </c>
      <c r="K20" s="31"/>
      <c r="L20" s="31"/>
      <c r="M20" s="10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5" t="s">
        <v>35</v>
      </c>
      <c r="F21" s="31"/>
      <c r="G21" s="31"/>
      <c r="H21" s="31"/>
      <c r="I21" s="103" t="s">
        <v>30</v>
      </c>
      <c r="J21" s="105" t="s">
        <v>31</v>
      </c>
      <c r="K21" s="31"/>
      <c r="L21" s="31"/>
      <c r="M21" s="10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0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3" t="s">
        <v>36</v>
      </c>
      <c r="E23" s="31"/>
      <c r="F23" s="31"/>
      <c r="G23" s="31"/>
      <c r="H23" s="31"/>
      <c r="I23" s="103" t="s">
        <v>27</v>
      </c>
      <c r="J23" s="105" t="s">
        <v>28</v>
      </c>
      <c r="K23" s="31"/>
      <c r="L23" s="31"/>
      <c r="M23" s="10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5" t="s">
        <v>35</v>
      </c>
      <c r="F24" s="31"/>
      <c r="G24" s="31"/>
      <c r="H24" s="31"/>
      <c r="I24" s="103" t="s">
        <v>30</v>
      </c>
      <c r="J24" s="105" t="s">
        <v>31</v>
      </c>
      <c r="K24" s="31"/>
      <c r="L24" s="31"/>
      <c r="M24" s="10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0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3" t="s">
        <v>37</v>
      </c>
      <c r="E26" s="31"/>
      <c r="F26" s="31"/>
      <c r="G26" s="31"/>
      <c r="H26" s="31"/>
      <c r="I26" s="31"/>
      <c r="J26" s="31"/>
      <c r="K26" s="31"/>
      <c r="L26" s="31"/>
      <c r="M26" s="10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7"/>
      <c r="B27" s="108"/>
      <c r="C27" s="107"/>
      <c r="D27" s="107"/>
      <c r="E27" s="258" t="s">
        <v>38</v>
      </c>
      <c r="F27" s="258"/>
      <c r="G27" s="258"/>
      <c r="H27" s="258"/>
      <c r="I27" s="107"/>
      <c r="J27" s="107"/>
      <c r="K27" s="107"/>
      <c r="L27" s="107"/>
      <c r="M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0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110"/>
      <c r="M29" s="10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03" t="s">
        <v>96</v>
      </c>
      <c r="F30" s="31"/>
      <c r="G30" s="31"/>
      <c r="H30" s="31"/>
      <c r="I30" s="31"/>
      <c r="J30" s="31"/>
      <c r="K30" s="111">
        <f>I61</f>
        <v>0</v>
      </c>
      <c r="L30" s="31"/>
      <c r="M30" s="10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03" t="s">
        <v>97</v>
      </c>
      <c r="F31" s="31"/>
      <c r="G31" s="31"/>
      <c r="H31" s="31"/>
      <c r="I31" s="31"/>
      <c r="J31" s="31"/>
      <c r="K31" s="111">
        <f>J61</f>
        <v>0</v>
      </c>
      <c r="L31" s="31"/>
      <c r="M31" s="10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2" t="s">
        <v>39</v>
      </c>
      <c r="E32" s="31"/>
      <c r="F32" s="31"/>
      <c r="G32" s="31"/>
      <c r="H32" s="31"/>
      <c r="I32" s="31"/>
      <c r="J32" s="31"/>
      <c r="K32" s="113">
        <f>ROUND(K84, 2)</f>
        <v>0</v>
      </c>
      <c r="L32" s="31"/>
      <c r="M32" s="10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0"/>
      <c r="E33" s="110"/>
      <c r="F33" s="110"/>
      <c r="G33" s="110"/>
      <c r="H33" s="110"/>
      <c r="I33" s="110"/>
      <c r="J33" s="110"/>
      <c r="K33" s="110"/>
      <c r="L33" s="110"/>
      <c r="M33" s="10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4" t="s">
        <v>41</v>
      </c>
      <c r="G34" s="31"/>
      <c r="H34" s="31"/>
      <c r="I34" s="114" t="s">
        <v>40</v>
      </c>
      <c r="J34" s="31"/>
      <c r="K34" s="114" t="s">
        <v>42</v>
      </c>
      <c r="L34" s="31"/>
      <c r="M34" s="10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5" t="s">
        <v>43</v>
      </c>
      <c r="E35" s="103" t="s">
        <v>44</v>
      </c>
      <c r="F35" s="111">
        <f>ROUND((SUM(BE84:BE96)),  2)</f>
        <v>0</v>
      </c>
      <c r="G35" s="31"/>
      <c r="H35" s="31"/>
      <c r="I35" s="116">
        <v>0.21</v>
      </c>
      <c r="J35" s="31"/>
      <c r="K35" s="111">
        <f>ROUND(((SUM(BE84:BE96))*I35),  2)</f>
        <v>0</v>
      </c>
      <c r="L35" s="31"/>
      <c r="M35" s="10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3" t="s">
        <v>45</v>
      </c>
      <c r="F36" s="111">
        <f>ROUND((SUM(BF84:BF96)),  2)</f>
        <v>0</v>
      </c>
      <c r="G36" s="31"/>
      <c r="H36" s="31"/>
      <c r="I36" s="116">
        <v>0.15</v>
      </c>
      <c r="J36" s="31"/>
      <c r="K36" s="111">
        <f>ROUND(((SUM(BF84:BF96))*I36),  2)</f>
        <v>0</v>
      </c>
      <c r="L36" s="31"/>
      <c r="M36" s="10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3" t="s">
        <v>46</v>
      </c>
      <c r="F37" s="111">
        <f>ROUND((SUM(BG84:BG96)),  2)</f>
        <v>0</v>
      </c>
      <c r="G37" s="31"/>
      <c r="H37" s="31"/>
      <c r="I37" s="116">
        <v>0.21</v>
      </c>
      <c r="J37" s="31"/>
      <c r="K37" s="111">
        <f>0</f>
        <v>0</v>
      </c>
      <c r="L37" s="31"/>
      <c r="M37" s="10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3" t="s">
        <v>47</v>
      </c>
      <c r="F38" s="111">
        <f>ROUND((SUM(BH84:BH96)),  2)</f>
        <v>0</v>
      </c>
      <c r="G38" s="31"/>
      <c r="H38" s="31"/>
      <c r="I38" s="116">
        <v>0.15</v>
      </c>
      <c r="J38" s="31"/>
      <c r="K38" s="111">
        <f>0</f>
        <v>0</v>
      </c>
      <c r="L38" s="31"/>
      <c r="M38" s="10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3" t="s">
        <v>48</v>
      </c>
      <c r="F39" s="111">
        <f>ROUND((SUM(BI84:BI96)),  2)</f>
        <v>0</v>
      </c>
      <c r="G39" s="31"/>
      <c r="H39" s="31"/>
      <c r="I39" s="116">
        <v>0</v>
      </c>
      <c r="J39" s="31"/>
      <c r="K39" s="111">
        <f>0</f>
        <v>0</v>
      </c>
      <c r="L39" s="31"/>
      <c r="M39" s="10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0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7"/>
      <c r="D41" s="118" t="s">
        <v>49</v>
      </c>
      <c r="E41" s="119"/>
      <c r="F41" s="119"/>
      <c r="G41" s="120" t="s">
        <v>50</v>
      </c>
      <c r="H41" s="121" t="s">
        <v>51</v>
      </c>
      <c r="I41" s="119"/>
      <c r="J41" s="119"/>
      <c r="K41" s="122">
        <f>SUM(K32:K39)</f>
        <v>0</v>
      </c>
      <c r="L41" s="123"/>
      <c r="M41" s="10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0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hidden="1" customHeight="1">
      <c r="A46" s="31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0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hidden="1" customHeight="1">
      <c r="A47" s="31"/>
      <c r="B47" s="32"/>
      <c r="C47" s="20" t="s">
        <v>98</v>
      </c>
      <c r="D47" s="33"/>
      <c r="E47" s="33"/>
      <c r="F47" s="33"/>
      <c r="G47" s="33"/>
      <c r="H47" s="33"/>
      <c r="I47" s="33"/>
      <c r="J47" s="33"/>
      <c r="K47" s="33"/>
      <c r="L47" s="33"/>
      <c r="M47" s="10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hidden="1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0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17</v>
      </c>
      <c r="D49" s="33"/>
      <c r="E49" s="33"/>
      <c r="F49" s="33"/>
      <c r="G49" s="33"/>
      <c r="H49" s="33"/>
      <c r="I49" s="33"/>
      <c r="J49" s="33"/>
      <c r="K49" s="33"/>
      <c r="L49" s="33"/>
      <c r="M49" s="10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59" t="str">
        <f>E7</f>
        <v>Oprava TV v žst. Praha Libeň</v>
      </c>
      <c r="F50" s="260"/>
      <c r="G50" s="260"/>
      <c r="H50" s="260"/>
      <c r="I50" s="33"/>
      <c r="J50" s="33"/>
      <c r="K50" s="33"/>
      <c r="L50" s="33"/>
      <c r="M50" s="10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hidden="1" customHeight="1">
      <c r="A51" s="31"/>
      <c r="B51" s="32"/>
      <c r="C51" s="26" t="s">
        <v>93</v>
      </c>
      <c r="D51" s="33"/>
      <c r="E51" s="33"/>
      <c r="F51" s="33"/>
      <c r="G51" s="33"/>
      <c r="H51" s="33"/>
      <c r="I51" s="33"/>
      <c r="J51" s="33"/>
      <c r="K51" s="33"/>
      <c r="L51" s="33"/>
      <c r="M51" s="10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hidden="1" customHeight="1">
      <c r="A52" s="31"/>
      <c r="B52" s="32"/>
      <c r="C52" s="33"/>
      <c r="D52" s="33"/>
      <c r="E52" s="231" t="str">
        <f>E9</f>
        <v>SO 03 - ŽST Libeň  oprava nátěrů</v>
      </c>
      <c r="F52" s="261"/>
      <c r="G52" s="261"/>
      <c r="H52" s="261"/>
      <c r="I52" s="33"/>
      <c r="J52" s="33"/>
      <c r="K52" s="33"/>
      <c r="L52" s="33"/>
      <c r="M52" s="10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0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hidden="1" customHeight="1">
      <c r="A54" s="31"/>
      <c r="B54" s="32"/>
      <c r="C54" s="26" t="s">
        <v>22</v>
      </c>
      <c r="D54" s="33"/>
      <c r="E54" s="33"/>
      <c r="F54" s="24" t="str">
        <f>F12</f>
        <v xml:space="preserve"> </v>
      </c>
      <c r="G54" s="33"/>
      <c r="H54" s="33"/>
      <c r="I54" s="26" t="s">
        <v>24</v>
      </c>
      <c r="J54" s="56" t="str">
        <f>IF(J12="","",J12)</f>
        <v>25. 1. 2023</v>
      </c>
      <c r="K54" s="33"/>
      <c r="L54" s="33"/>
      <c r="M54" s="10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hidden="1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0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5.2" hidden="1" customHeight="1">
      <c r="A56" s="31"/>
      <c r="B56" s="32"/>
      <c r="C56" s="26" t="s">
        <v>26</v>
      </c>
      <c r="D56" s="33"/>
      <c r="E56" s="33"/>
      <c r="F56" s="24" t="str">
        <f>E15</f>
        <v>SŽ, s.o. Přednosta SEE Praha;</v>
      </c>
      <c r="G56" s="33"/>
      <c r="H56" s="33"/>
      <c r="I56" s="26" t="s">
        <v>34</v>
      </c>
      <c r="J56" s="29" t="str">
        <f>E21</f>
        <v>SŽ, s.o.</v>
      </c>
      <c r="K56" s="33"/>
      <c r="L56" s="33"/>
      <c r="M56" s="10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15.2" hidden="1" customHeight="1">
      <c r="A57" s="31"/>
      <c r="B57" s="32"/>
      <c r="C57" s="26" t="s">
        <v>32</v>
      </c>
      <c r="D57" s="33"/>
      <c r="E57" s="33"/>
      <c r="F57" s="24" t="str">
        <f>IF(E18="","",E18)</f>
        <v>Vyplň údaj</v>
      </c>
      <c r="G57" s="33"/>
      <c r="H57" s="33"/>
      <c r="I57" s="26" t="s">
        <v>36</v>
      </c>
      <c r="J57" s="29" t="str">
        <f>E24</f>
        <v>SŽ, s.o.</v>
      </c>
      <c r="K57" s="33"/>
      <c r="L57" s="33"/>
      <c r="M57" s="10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0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hidden="1" customHeight="1">
      <c r="A59" s="31"/>
      <c r="B59" s="32"/>
      <c r="C59" s="128" t="s">
        <v>99</v>
      </c>
      <c r="D59" s="129"/>
      <c r="E59" s="129"/>
      <c r="F59" s="129"/>
      <c r="G59" s="129"/>
      <c r="H59" s="129"/>
      <c r="I59" s="130" t="s">
        <v>100</v>
      </c>
      <c r="J59" s="130" t="s">
        <v>101</v>
      </c>
      <c r="K59" s="130" t="s">
        <v>102</v>
      </c>
      <c r="L59" s="129"/>
      <c r="M59" s="10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0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hidden="1" customHeight="1">
      <c r="A61" s="31"/>
      <c r="B61" s="32"/>
      <c r="C61" s="131" t="s">
        <v>73</v>
      </c>
      <c r="D61" s="33"/>
      <c r="E61" s="33"/>
      <c r="F61" s="33"/>
      <c r="G61" s="33"/>
      <c r="H61" s="33"/>
      <c r="I61" s="74">
        <f t="shared" ref="I61:J63" si="0">Q84</f>
        <v>0</v>
      </c>
      <c r="J61" s="74">
        <f t="shared" si="0"/>
        <v>0</v>
      </c>
      <c r="K61" s="74">
        <f>K84</f>
        <v>0</v>
      </c>
      <c r="L61" s="33"/>
      <c r="M61" s="10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4" t="s">
        <v>103</v>
      </c>
    </row>
    <row r="62" spans="1:47" s="9" customFormat="1" ht="24.95" hidden="1" customHeight="1">
      <c r="B62" s="132"/>
      <c r="C62" s="133"/>
      <c r="D62" s="134" t="s">
        <v>104</v>
      </c>
      <c r="E62" s="135"/>
      <c r="F62" s="135"/>
      <c r="G62" s="135"/>
      <c r="H62" s="135"/>
      <c r="I62" s="136">
        <f t="shared" si="0"/>
        <v>0</v>
      </c>
      <c r="J62" s="136">
        <f t="shared" si="0"/>
        <v>0</v>
      </c>
      <c r="K62" s="136">
        <f>K85</f>
        <v>0</v>
      </c>
      <c r="L62" s="133"/>
      <c r="M62" s="137"/>
    </row>
    <row r="63" spans="1:47" s="10" customFormat="1" ht="19.899999999999999" hidden="1" customHeight="1">
      <c r="B63" s="138"/>
      <c r="C63" s="139"/>
      <c r="D63" s="140" t="s">
        <v>217</v>
      </c>
      <c r="E63" s="141"/>
      <c r="F63" s="141"/>
      <c r="G63" s="141"/>
      <c r="H63" s="141"/>
      <c r="I63" s="142">
        <f t="shared" si="0"/>
        <v>0</v>
      </c>
      <c r="J63" s="142">
        <f t="shared" si="0"/>
        <v>0</v>
      </c>
      <c r="K63" s="142">
        <f>K86</f>
        <v>0</v>
      </c>
      <c r="L63" s="139"/>
      <c r="M63" s="143"/>
    </row>
    <row r="64" spans="1:47" s="9" customFormat="1" ht="24.95" hidden="1" customHeight="1">
      <c r="B64" s="132"/>
      <c r="C64" s="133"/>
      <c r="D64" s="134" t="s">
        <v>107</v>
      </c>
      <c r="E64" s="135"/>
      <c r="F64" s="135"/>
      <c r="G64" s="135"/>
      <c r="H64" s="135"/>
      <c r="I64" s="136">
        <f>Q92</f>
        <v>0</v>
      </c>
      <c r="J64" s="136">
        <f>R92</f>
        <v>0</v>
      </c>
      <c r="K64" s="136">
        <f>K92</f>
        <v>0</v>
      </c>
      <c r="L64" s="133"/>
      <c r="M64" s="137"/>
    </row>
    <row r="65" spans="1:31" s="2" customFormat="1" ht="21.75" hidden="1" customHeight="1">
      <c r="A65" s="31"/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10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s="2" customFormat="1" ht="6.95" hidden="1" customHeight="1">
      <c r="A66" s="31"/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04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ht="11.25" hidden="1"/>
    <row r="68" spans="1:31" ht="11.25" hidden="1"/>
    <row r="69" spans="1:31" ht="11.25" hidden="1"/>
    <row r="70" spans="1:31" s="2" customFormat="1" ht="6.95" customHeight="1">
      <c r="A70" s="31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10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24.95" customHeight="1">
      <c r="A71" s="31"/>
      <c r="B71" s="32"/>
      <c r="C71" s="20" t="s">
        <v>108</v>
      </c>
      <c r="D71" s="33"/>
      <c r="E71" s="33"/>
      <c r="F71" s="33"/>
      <c r="G71" s="33"/>
      <c r="H71" s="33"/>
      <c r="I71" s="33"/>
      <c r="J71" s="33"/>
      <c r="K71" s="33"/>
      <c r="L71" s="33"/>
      <c r="M71" s="10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10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17</v>
      </c>
      <c r="D73" s="33"/>
      <c r="E73" s="33"/>
      <c r="F73" s="33"/>
      <c r="G73" s="33"/>
      <c r="H73" s="33"/>
      <c r="I73" s="33"/>
      <c r="J73" s="33"/>
      <c r="K73" s="33"/>
      <c r="L73" s="33"/>
      <c r="M73" s="10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59" t="str">
        <f>E7</f>
        <v>Oprava TV v žst. Praha Libeň</v>
      </c>
      <c r="F74" s="260"/>
      <c r="G74" s="260"/>
      <c r="H74" s="260"/>
      <c r="I74" s="33"/>
      <c r="J74" s="33"/>
      <c r="K74" s="33"/>
      <c r="L74" s="33"/>
      <c r="M74" s="10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93</v>
      </c>
      <c r="D75" s="33"/>
      <c r="E75" s="33"/>
      <c r="F75" s="33"/>
      <c r="G75" s="33"/>
      <c r="H75" s="33"/>
      <c r="I75" s="33"/>
      <c r="J75" s="33"/>
      <c r="K75" s="33"/>
      <c r="L75" s="33"/>
      <c r="M75" s="10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6.5" customHeight="1">
      <c r="A76" s="31"/>
      <c r="B76" s="32"/>
      <c r="C76" s="33"/>
      <c r="D76" s="33"/>
      <c r="E76" s="231" t="str">
        <f>E9</f>
        <v>SO 03 - ŽST Libeň  oprava nátěrů</v>
      </c>
      <c r="F76" s="261"/>
      <c r="G76" s="261"/>
      <c r="H76" s="261"/>
      <c r="I76" s="33"/>
      <c r="J76" s="33"/>
      <c r="K76" s="33"/>
      <c r="L76" s="33"/>
      <c r="M76" s="10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10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6" t="s">
        <v>22</v>
      </c>
      <c r="D78" s="33"/>
      <c r="E78" s="33"/>
      <c r="F78" s="24" t="str">
        <f>F12</f>
        <v xml:space="preserve"> </v>
      </c>
      <c r="G78" s="33"/>
      <c r="H78" s="33"/>
      <c r="I78" s="26" t="s">
        <v>24</v>
      </c>
      <c r="J78" s="56" t="str">
        <f>IF(J12="","",J12)</f>
        <v>25. 1. 2023</v>
      </c>
      <c r="K78" s="33"/>
      <c r="L78" s="33"/>
      <c r="M78" s="10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6.9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10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" customHeight="1">
      <c r="A80" s="31"/>
      <c r="B80" s="32"/>
      <c r="C80" s="26" t="s">
        <v>26</v>
      </c>
      <c r="D80" s="33"/>
      <c r="E80" s="33"/>
      <c r="F80" s="24" t="str">
        <f>E15</f>
        <v>SŽ, s.o. Přednosta SEE Praha;</v>
      </c>
      <c r="G80" s="33"/>
      <c r="H80" s="33"/>
      <c r="I80" s="26" t="s">
        <v>34</v>
      </c>
      <c r="J80" s="29" t="str">
        <f>E21</f>
        <v>SŽ, s.o.</v>
      </c>
      <c r="K80" s="33"/>
      <c r="L80" s="33"/>
      <c r="M80" s="10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32</v>
      </c>
      <c r="D81" s="33"/>
      <c r="E81" s="33"/>
      <c r="F81" s="24" t="str">
        <f>IF(E18="","",E18)</f>
        <v>Vyplň údaj</v>
      </c>
      <c r="G81" s="33"/>
      <c r="H81" s="33"/>
      <c r="I81" s="26" t="s">
        <v>36</v>
      </c>
      <c r="J81" s="29" t="str">
        <f>E24</f>
        <v>SŽ, s.o.</v>
      </c>
      <c r="K81" s="33"/>
      <c r="L81" s="33"/>
      <c r="M81" s="10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0.35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10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11" customFormat="1" ht="29.25" customHeight="1">
      <c r="A83" s="144"/>
      <c r="B83" s="145"/>
      <c r="C83" s="146" t="s">
        <v>109</v>
      </c>
      <c r="D83" s="147" t="s">
        <v>58</v>
      </c>
      <c r="E83" s="147" t="s">
        <v>54</v>
      </c>
      <c r="F83" s="147" t="s">
        <v>55</v>
      </c>
      <c r="G83" s="147" t="s">
        <v>110</v>
      </c>
      <c r="H83" s="147" t="s">
        <v>111</v>
      </c>
      <c r="I83" s="147" t="s">
        <v>112</v>
      </c>
      <c r="J83" s="147" t="s">
        <v>113</v>
      </c>
      <c r="K83" s="147" t="s">
        <v>102</v>
      </c>
      <c r="L83" s="148" t="s">
        <v>114</v>
      </c>
      <c r="M83" s="149"/>
      <c r="N83" s="65" t="s">
        <v>20</v>
      </c>
      <c r="O83" s="66" t="s">
        <v>43</v>
      </c>
      <c r="P83" s="66" t="s">
        <v>115</v>
      </c>
      <c r="Q83" s="66" t="s">
        <v>116</v>
      </c>
      <c r="R83" s="66" t="s">
        <v>117</v>
      </c>
      <c r="S83" s="66" t="s">
        <v>118</v>
      </c>
      <c r="T83" s="66" t="s">
        <v>119</v>
      </c>
      <c r="U83" s="66" t="s">
        <v>120</v>
      </c>
      <c r="V83" s="66" t="s">
        <v>121</v>
      </c>
      <c r="W83" s="66" t="s">
        <v>122</v>
      </c>
      <c r="X83" s="67" t="s">
        <v>123</v>
      </c>
      <c r="Y83" s="144"/>
      <c r="Z83" s="144"/>
      <c r="AA83" s="144"/>
      <c r="AB83" s="144"/>
      <c r="AC83" s="144"/>
      <c r="AD83" s="144"/>
      <c r="AE83" s="144"/>
    </row>
    <row r="84" spans="1:65" s="2" customFormat="1" ht="22.9" customHeight="1">
      <c r="A84" s="31"/>
      <c r="B84" s="32"/>
      <c r="C84" s="72" t="s">
        <v>124</v>
      </c>
      <c r="D84" s="33"/>
      <c r="E84" s="33"/>
      <c r="F84" s="33"/>
      <c r="G84" s="33"/>
      <c r="H84" s="33"/>
      <c r="I84" s="33"/>
      <c r="J84" s="33"/>
      <c r="K84" s="150">
        <f>BK84</f>
        <v>0</v>
      </c>
      <c r="L84" s="33"/>
      <c r="M84" s="36"/>
      <c r="N84" s="68"/>
      <c r="O84" s="151"/>
      <c r="P84" s="69"/>
      <c r="Q84" s="152">
        <f>Q85+Q92</f>
        <v>0</v>
      </c>
      <c r="R84" s="152">
        <f>R85+R92</f>
        <v>0</v>
      </c>
      <c r="S84" s="69"/>
      <c r="T84" s="153">
        <f>T85+T92</f>
        <v>0</v>
      </c>
      <c r="U84" s="69"/>
      <c r="V84" s="153">
        <f>V85+V92</f>
        <v>0</v>
      </c>
      <c r="W84" s="69"/>
      <c r="X84" s="154">
        <f>X85+X92</f>
        <v>0</v>
      </c>
      <c r="Y84" s="31"/>
      <c r="Z84" s="31"/>
      <c r="AA84" s="31"/>
      <c r="AB84" s="31"/>
      <c r="AC84" s="31"/>
      <c r="AD84" s="31"/>
      <c r="AE84" s="31"/>
      <c r="AT84" s="14" t="s">
        <v>74</v>
      </c>
      <c r="AU84" s="14" t="s">
        <v>103</v>
      </c>
      <c r="BK84" s="155">
        <f>BK85+BK92</f>
        <v>0</v>
      </c>
    </row>
    <row r="85" spans="1:65" s="12" customFormat="1" ht="25.9" customHeight="1">
      <c r="B85" s="156"/>
      <c r="C85" s="157"/>
      <c r="D85" s="158" t="s">
        <v>74</v>
      </c>
      <c r="E85" s="159" t="s">
        <v>125</v>
      </c>
      <c r="F85" s="159" t="s">
        <v>126</v>
      </c>
      <c r="G85" s="157"/>
      <c r="H85" s="157"/>
      <c r="I85" s="160"/>
      <c r="J85" s="160"/>
      <c r="K85" s="161">
        <f>BK85</f>
        <v>0</v>
      </c>
      <c r="L85" s="157"/>
      <c r="M85" s="162"/>
      <c r="N85" s="163"/>
      <c r="O85" s="164"/>
      <c r="P85" s="164"/>
      <c r="Q85" s="165">
        <f>Q86</f>
        <v>0</v>
      </c>
      <c r="R85" s="165">
        <f>R86</f>
        <v>0</v>
      </c>
      <c r="S85" s="164"/>
      <c r="T85" s="166">
        <f>T86</f>
        <v>0</v>
      </c>
      <c r="U85" s="164"/>
      <c r="V85" s="166">
        <f>V86</f>
        <v>0</v>
      </c>
      <c r="W85" s="164"/>
      <c r="X85" s="167">
        <f>X86</f>
        <v>0</v>
      </c>
      <c r="AR85" s="168" t="s">
        <v>83</v>
      </c>
      <c r="AT85" s="169" t="s">
        <v>74</v>
      </c>
      <c r="AU85" s="169" t="s">
        <v>75</v>
      </c>
      <c r="AY85" s="168" t="s">
        <v>127</v>
      </c>
      <c r="BK85" s="170">
        <f>BK86</f>
        <v>0</v>
      </c>
    </row>
    <row r="86" spans="1:65" s="12" customFormat="1" ht="22.9" customHeight="1">
      <c r="B86" s="156"/>
      <c r="C86" s="157"/>
      <c r="D86" s="158" t="s">
        <v>74</v>
      </c>
      <c r="E86" s="171" t="s">
        <v>218</v>
      </c>
      <c r="F86" s="171" t="s">
        <v>218</v>
      </c>
      <c r="G86" s="157"/>
      <c r="H86" s="157"/>
      <c r="I86" s="160"/>
      <c r="J86" s="160"/>
      <c r="K86" s="172">
        <f>BK86</f>
        <v>0</v>
      </c>
      <c r="L86" s="157"/>
      <c r="M86" s="162"/>
      <c r="N86" s="163"/>
      <c r="O86" s="164"/>
      <c r="P86" s="164"/>
      <c r="Q86" s="165">
        <f>SUM(Q87:Q91)</f>
        <v>0</v>
      </c>
      <c r="R86" s="165">
        <f>SUM(R87:R91)</f>
        <v>0</v>
      </c>
      <c r="S86" s="164"/>
      <c r="T86" s="166">
        <f>SUM(T87:T91)</f>
        <v>0</v>
      </c>
      <c r="U86" s="164"/>
      <c r="V86" s="166">
        <f>SUM(V87:V91)</f>
        <v>0</v>
      </c>
      <c r="W86" s="164"/>
      <c r="X86" s="167">
        <f>SUM(X87:X91)</f>
        <v>0</v>
      </c>
      <c r="AR86" s="168" t="s">
        <v>83</v>
      </c>
      <c r="AT86" s="169" t="s">
        <v>74</v>
      </c>
      <c r="AU86" s="169" t="s">
        <v>83</v>
      </c>
      <c r="AY86" s="168" t="s">
        <v>127</v>
      </c>
      <c r="BK86" s="170">
        <f>SUM(BK87:BK91)</f>
        <v>0</v>
      </c>
    </row>
    <row r="87" spans="1:65" s="2" customFormat="1" ht="16.5" customHeight="1">
      <c r="A87" s="31"/>
      <c r="B87" s="32"/>
      <c r="C87" s="173" t="s">
        <v>83</v>
      </c>
      <c r="D87" s="173" t="s">
        <v>129</v>
      </c>
      <c r="E87" s="174" t="s">
        <v>219</v>
      </c>
      <c r="F87" s="175" t="s">
        <v>220</v>
      </c>
      <c r="G87" s="176" t="s">
        <v>221</v>
      </c>
      <c r="H87" s="177">
        <v>2234</v>
      </c>
      <c r="I87" s="178"/>
      <c r="J87" s="178"/>
      <c r="K87" s="179">
        <f>ROUND(P87*H87,2)</f>
        <v>0</v>
      </c>
      <c r="L87" s="175" t="s">
        <v>20</v>
      </c>
      <c r="M87" s="36"/>
      <c r="N87" s="180" t="s">
        <v>20</v>
      </c>
      <c r="O87" s="181" t="s">
        <v>44</v>
      </c>
      <c r="P87" s="182">
        <f>I87+J87</f>
        <v>0</v>
      </c>
      <c r="Q87" s="182">
        <f>ROUND(I87*H87,2)</f>
        <v>0</v>
      </c>
      <c r="R87" s="182">
        <f>ROUND(J87*H87,2)</f>
        <v>0</v>
      </c>
      <c r="S87" s="61"/>
      <c r="T87" s="183">
        <f>S87*H87</f>
        <v>0</v>
      </c>
      <c r="U87" s="183">
        <v>0</v>
      </c>
      <c r="V87" s="183">
        <f>U87*H87</f>
        <v>0</v>
      </c>
      <c r="W87" s="183">
        <v>0</v>
      </c>
      <c r="X87" s="184">
        <f>W87*H87</f>
        <v>0</v>
      </c>
      <c r="Y87" s="31"/>
      <c r="Z87" s="31"/>
      <c r="AA87" s="31"/>
      <c r="AB87" s="31"/>
      <c r="AC87" s="31"/>
      <c r="AD87" s="31"/>
      <c r="AE87" s="31"/>
      <c r="AR87" s="185" t="s">
        <v>134</v>
      </c>
      <c r="AT87" s="185" t="s">
        <v>129</v>
      </c>
      <c r="AU87" s="185" t="s">
        <v>85</v>
      </c>
      <c r="AY87" s="14" t="s">
        <v>127</v>
      </c>
      <c r="BE87" s="186">
        <f>IF(O87="základní",K87,0)</f>
        <v>0</v>
      </c>
      <c r="BF87" s="186">
        <f>IF(O87="snížená",K87,0)</f>
        <v>0</v>
      </c>
      <c r="BG87" s="186">
        <f>IF(O87="zákl. přenesená",K87,0)</f>
        <v>0</v>
      </c>
      <c r="BH87" s="186">
        <f>IF(O87="sníž. přenesená",K87,0)</f>
        <v>0</v>
      </c>
      <c r="BI87" s="186">
        <f>IF(O87="nulová",K87,0)</f>
        <v>0</v>
      </c>
      <c r="BJ87" s="14" t="s">
        <v>83</v>
      </c>
      <c r="BK87" s="186">
        <f>ROUND(P87*H87,2)</f>
        <v>0</v>
      </c>
      <c r="BL87" s="14" t="s">
        <v>134</v>
      </c>
      <c r="BM87" s="185" t="s">
        <v>85</v>
      </c>
    </row>
    <row r="88" spans="1:65" s="2" customFormat="1" ht="24.2" customHeight="1">
      <c r="A88" s="31"/>
      <c r="B88" s="32"/>
      <c r="C88" s="187" t="s">
        <v>167</v>
      </c>
      <c r="D88" s="187" t="s">
        <v>135</v>
      </c>
      <c r="E88" s="188" t="s">
        <v>222</v>
      </c>
      <c r="F88" s="189" t="s">
        <v>223</v>
      </c>
      <c r="G88" s="190" t="s">
        <v>221</v>
      </c>
      <c r="H88" s="191">
        <v>2234</v>
      </c>
      <c r="I88" s="192"/>
      <c r="J88" s="193"/>
      <c r="K88" s="194">
        <f>ROUND(P88*H88,2)</f>
        <v>0</v>
      </c>
      <c r="L88" s="189" t="s">
        <v>133</v>
      </c>
      <c r="M88" s="195"/>
      <c r="N88" s="196" t="s">
        <v>20</v>
      </c>
      <c r="O88" s="181" t="s">
        <v>44</v>
      </c>
      <c r="P88" s="182">
        <f>I88+J88</f>
        <v>0</v>
      </c>
      <c r="Q88" s="182">
        <f>ROUND(I88*H88,2)</f>
        <v>0</v>
      </c>
      <c r="R88" s="182">
        <f>ROUND(J88*H88,2)</f>
        <v>0</v>
      </c>
      <c r="S88" s="61"/>
      <c r="T88" s="183">
        <f>S88*H88</f>
        <v>0</v>
      </c>
      <c r="U88" s="183">
        <v>0</v>
      </c>
      <c r="V88" s="183">
        <f>U88*H88</f>
        <v>0</v>
      </c>
      <c r="W88" s="183">
        <v>0</v>
      </c>
      <c r="X88" s="184">
        <f>W88*H88</f>
        <v>0</v>
      </c>
      <c r="Y88" s="31"/>
      <c r="Z88" s="31"/>
      <c r="AA88" s="31"/>
      <c r="AB88" s="31"/>
      <c r="AC88" s="31"/>
      <c r="AD88" s="31"/>
      <c r="AE88" s="31"/>
      <c r="AR88" s="185" t="s">
        <v>138</v>
      </c>
      <c r="AT88" s="185" t="s">
        <v>135</v>
      </c>
      <c r="AU88" s="185" t="s">
        <v>85</v>
      </c>
      <c r="AY88" s="14" t="s">
        <v>127</v>
      </c>
      <c r="BE88" s="186">
        <f>IF(O88="základní",K88,0)</f>
        <v>0</v>
      </c>
      <c r="BF88" s="186">
        <f>IF(O88="snížená",K88,0)</f>
        <v>0</v>
      </c>
      <c r="BG88" s="186">
        <f>IF(O88="zákl. přenesená",K88,0)</f>
        <v>0</v>
      </c>
      <c r="BH88" s="186">
        <f>IF(O88="sníž. přenesená",K88,0)</f>
        <v>0</v>
      </c>
      <c r="BI88" s="186">
        <f>IF(O88="nulová",K88,0)</f>
        <v>0</v>
      </c>
      <c r="BJ88" s="14" t="s">
        <v>83</v>
      </c>
      <c r="BK88" s="186">
        <f>ROUND(P88*H88,2)</f>
        <v>0</v>
      </c>
      <c r="BL88" s="14" t="s">
        <v>134</v>
      </c>
      <c r="BM88" s="185" t="s">
        <v>224</v>
      </c>
    </row>
    <row r="89" spans="1:65" s="2" customFormat="1" ht="33" customHeight="1">
      <c r="A89" s="31"/>
      <c r="B89" s="32"/>
      <c r="C89" s="173" t="s">
        <v>139</v>
      </c>
      <c r="D89" s="173" t="s">
        <v>129</v>
      </c>
      <c r="E89" s="174" t="s">
        <v>225</v>
      </c>
      <c r="F89" s="175" t="s">
        <v>226</v>
      </c>
      <c r="G89" s="176" t="s">
        <v>132</v>
      </c>
      <c r="H89" s="177">
        <v>70</v>
      </c>
      <c r="I89" s="178"/>
      <c r="J89" s="178"/>
      <c r="K89" s="179">
        <f>ROUND(P89*H89,2)</f>
        <v>0</v>
      </c>
      <c r="L89" s="175" t="s">
        <v>20</v>
      </c>
      <c r="M89" s="36"/>
      <c r="N89" s="180" t="s">
        <v>20</v>
      </c>
      <c r="O89" s="181" t="s">
        <v>44</v>
      </c>
      <c r="P89" s="182">
        <f>I89+J89</f>
        <v>0</v>
      </c>
      <c r="Q89" s="182">
        <f>ROUND(I89*H89,2)</f>
        <v>0</v>
      </c>
      <c r="R89" s="182">
        <f>ROUND(J89*H89,2)</f>
        <v>0</v>
      </c>
      <c r="S89" s="61"/>
      <c r="T89" s="183">
        <f>S89*H89</f>
        <v>0</v>
      </c>
      <c r="U89" s="183">
        <v>0</v>
      </c>
      <c r="V89" s="183">
        <f>U89*H89</f>
        <v>0</v>
      </c>
      <c r="W89" s="183">
        <v>0</v>
      </c>
      <c r="X89" s="184">
        <f>W89*H89</f>
        <v>0</v>
      </c>
      <c r="Y89" s="31"/>
      <c r="Z89" s="31"/>
      <c r="AA89" s="31"/>
      <c r="AB89" s="31"/>
      <c r="AC89" s="31"/>
      <c r="AD89" s="31"/>
      <c r="AE89" s="31"/>
      <c r="AR89" s="185" t="s">
        <v>134</v>
      </c>
      <c r="AT89" s="185" t="s">
        <v>129</v>
      </c>
      <c r="AU89" s="185" t="s">
        <v>85</v>
      </c>
      <c r="AY89" s="14" t="s">
        <v>127</v>
      </c>
      <c r="BE89" s="186">
        <f>IF(O89="základní",K89,0)</f>
        <v>0</v>
      </c>
      <c r="BF89" s="186">
        <f>IF(O89="snížená",K89,0)</f>
        <v>0</v>
      </c>
      <c r="BG89" s="186">
        <f>IF(O89="zákl. přenesená",K89,0)</f>
        <v>0</v>
      </c>
      <c r="BH89" s="186">
        <f>IF(O89="sníž. přenesená",K89,0)</f>
        <v>0</v>
      </c>
      <c r="BI89" s="186">
        <f>IF(O89="nulová",K89,0)</f>
        <v>0</v>
      </c>
      <c r="BJ89" s="14" t="s">
        <v>83</v>
      </c>
      <c r="BK89" s="186">
        <f>ROUND(P89*H89,2)</f>
        <v>0</v>
      </c>
      <c r="BL89" s="14" t="s">
        <v>134</v>
      </c>
      <c r="BM89" s="185" t="s">
        <v>142</v>
      </c>
    </row>
    <row r="90" spans="1:65" s="2" customFormat="1" ht="24.2" customHeight="1">
      <c r="A90" s="31"/>
      <c r="B90" s="32"/>
      <c r="C90" s="187" t="s">
        <v>134</v>
      </c>
      <c r="D90" s="187" t="s">
        <v>135</v>
      </c>
      <c r="E90" s="188" t="s">
        <v>227</v>
      </c>
      <c r="F90" s="189" t="s">
        <v>228</v>
      </c>
      <c r="G90" s="190" t="s">
        <v>132</v>
      </c>
      <c r="H90" s="191">
        <v>10</v>
      </c>
      <c r="I90" s="192"/>
      <c r="J90" s="193"/>
      <c r="K90" s="194">
        <f>ROUND(P90*H90,2)</f>
        <v>0</v>
      </c>
      <c r="L90" s="189" t="s">
        <v>133</v>
      </c>
      <c r="M90" s="195"/>
      <c r="N90" s="196" t="s">
        <v>20</v>
      </c>
      <c r="O90" s="181" t="s">
        <v>44</v>
      </c>
      <c r="P90" s="182">
        <f>I90+J90</f>
        <v>0</v>
      </c>
      <c r="Q90" s="182">
        <f>ROUND(I90*H90,2)</f>
        <v>0</v>
      </c>
      <c r="R90" s="182">
        <f>ROUND(J90*H90,2)</f>
        <v>0</v>
      </c>
      <c r="S90" s="61"/>
      <c r="T90" s="183">
        <f>S90*H90</f>
        <v>0</v>
      </c>
      <c r="U90" s="183">
        <v>0</v>
      </c>
      <c r="V90" s="183">
        <f>U90*H90</f>
        <v>0</v>
      </c>
      <c r="W90" s="183">
        <v>0</v>
      </c>
      <c r="X90" s="184">
        <f>W90*H90</f>
        <v>0</v>
      </c>
      <c r="Y90" s="31"/>
      <c r="Z90" s="31"/>
      <c r="AA90" s="31"/>
      <c r="AB90" s="31"/>
      <c r="AC90" s="31"/>
      <c r="AD90" s="31"/>
      <c r="AE90" s="31"/>
      <c r="AR90" s="185" t="s">
        <v>138</v>
      </c>
      <c r="AT90" s="185" t="s">
        <v>135</v>
      </c>
      <c r="AU90" s="185" t="s">
        <v>85</v>
      </c>
      <c r="AY90" s="14" t="s">
        <v>127</v>
      </c>
      <c r="BE90" s="186">
        <f>IF(O90="základní",K90,0)</f>
        <v>0</v>
      </c>
      <c r="BF90" s="186">
        <f>IF(O90="snížená",K90,0)</f>
        <v>0</v>
      </c>
      <c r="BG90" s="186">
        <f>IF(O90="zákl. přenesená",K90,0)</f>
        <v>0</v>
      </c>
      <c r="BH90" s="186">
        <f>IF(O90="sníž. přenesená",K90,0)</f>
        <v>0</v>
      </c>
      <c r="BI90" s="186">
        <f>IF(O90="nulová",K90,0)</f>
        <v>0</v>
      </c>
      <c r="BJ90" s="14" t="s">
        <v>83</v>
      </c>
      <c r="BK90" s="186">
        <f>ROUND(P90*H90,2)</f>
        <v>0</v>
      </c>
      <c r="BL90" s="14" t="s">
        <v>134</v>
      </c>
      <c r="BM90" s="185" t="s">
        <v>138</v>
      </c>
    </row>
    <row r="91" spans="1:65" s="2" customFormat="1" ht="24.2" customHeight="1">
      <c r="A91" s="31"/>
      <c r="B91" s="32"/>
      <c r="C91" s="187" t="s">
        <v>145</v>
      </c>
      <c r="D91" s="187" t="s">
        <v>135</v>
      </c>
      <c r="E91" s="188" t="s">
        <v>229</v>
      </c>
      <c r="F91" s="189" t="s">
        <v>230</v>
      </c>
      <c r="G91" s="190" t="s">
        <v>132</v>
      </c>
      <c r="H91" s="191">
        <v>60</v>
      </c>
      <c r="I91" s="192"/>
      <c r="J91" s="193"/>
      <c r="K91" s="194">
        <f>ROUND(P91*H91,2)</f>
        <v>0</v>
      </c>
      <c r="L91" s="189" t="s">
        <v>133</v>
      </c>
      <c r="M91" s="195"/>
      <c r="N91" s="196" t="s">
        <v>20</v>
      </c>
      <c r="O91" s="181" t="s">
        <v>44</v>
      </c>
      <c r="P91" s="182">
        <f>I91+J91</f>
        <v>0</v>
      </c>
      <c r="Q91" s="182">
        <f>ROUND(I91*H91,2)</f>
        <v>0</v>
      </c>
      <c r="R91" s="182">
        <f>ROUND(J91*H91,2)</f>
        <v>0</v>
      </c>
      <c r="S91" s="61"/>
      <c r="T91" s="183">
        <f>S91*H91</f>
        <v>0</v>
      </c>
      <c r="U91" s="183">
        <v>0</v>
      </c>
      <c r="V91" s="183">
        <f>U91*H91</f>
        <v>0</v>
      </c>
      <c r="W91" s="183">
        <v>0</v>
      </c>
      <c r="X91" s="184">
        <f>W91*H91</f>
        <v>0</v>
      </c>
      <c r="Y91" s="31"/>
      <c r="Z91" s="31"/>
      <c r="AA91" s="31"/>
      <c r="AB91" s="31"/>
      <c r="AC91" s="31"/>
      <c r="AD91" s="31"/>
      <c r="AE91" s="31"/>
      <c r="AR91" s="185" t="s">
        <v>138</v>
      </c>
      <c r="AT91" s="185" t="s">
        <v>135</v>
      </c>
      <c r="AU91" s="185" t="s">
        <v>85</v>
      </c>
      <c r="AY91" s="14" t="s">
        <v>127</v>
      </c>
      <c r="BE91" s="186">
        <f>IF(O91="základní",K91,0)</f>
        <v>0</v>
      </c>
      <c r="BF91" s="186">
        <f>IF(O91="snížená",K91,0)</f>
        <v>0</v>
      </c>
      <c r="BG91" s="186">
        <f>IF(O91="zákl. přenesená",K91,0)</f>
        <v>0</v>
      </c>
      <c r="BH91" s="186">
        <f>IF(O91="sníž. přenesená",K91,0)</f>
        <v>0</v>
      </c>
      <c r="BI91" s="186">
        <f>IF(O91="nulová",K91,0)</f>
        <v>0</v>
      </c>
      <c r="BJ91" s="14" t="s">
        <v>83</v>
      </c>
      <c r="BK91" s="186">
        <f>ROUND(P91*H91,2)</f>
        <v>0</v>
      </c>
      <c r="BL91" s="14" t="s">
        <v>134</v>
      </c>
      <c r="BM91" s="185" t="s">
        <v>148</v>
      </c>
    </row>
    <row r="92" spans="1:65" s="12" customFormat="1" ht="25.9" customHeight="1">
      <c r="B92" s="156"/>
      <c r="C92" s="157"/>
      <c r="D92" s="158" t="s">
        <v>74</v>
      </c>
      <c r="E92" s="159" t="s">
        <v>189</v>
      </c>
      <c r="F92" s="159" t="s">
        <v>190</v>
      </c>
      <c r="G92" s="157"/>
      <c r="H92" s="157"/>
      <c r="I92" s="160"/>
      <c r="J92" s="160"/>
      <c r="K92" s="161">
        <f>BK92</f>
        <v>0</v>
      </c>
      <c r="L92" s="157"/>
      <c r="M92" s="162"/>
      <c r="N92" s="163"/>
      <c r="O92" s="164"/>
      <c r="P92" s="164"/>
      <c r="Q92" s="165">
        <f>SUM(Q93:Q96)</f>
        <v>0</v>
      </c>
      <c r="R92" s="165">
        <f>SUM(R93:R96)</f>
        <v>0</v>
      </c>
      <c r="S92" s="164"/>
      <c r="T92" s="166">
        <f>SUM(T93:T96)</f>
        <v>0</v>
      </c>
      <c r="U92" s="164"/>
      <c r="V92" s="166">
        <f>SUM(V93:V96)</f>
        <v>0</v>
      </c>
      <c r="W92" s="164"/>
      <c r="X92" s="167">
        <f>SUM(X93:X96)</f>
        <v>0</v>
      </c>
      <c r="AR92" s="168" t="s">
        <v>134</v>
      </c>
      <c r="AT92" s="169" t="s">
        <v>74</v>
      </c>
      <c r="AU92" s="169" t="s">
        <v>75</v>
      </c>
      <c r="AY92" s="168" t="s">
        <v>127</v>
      </c>
      <c r="BK92" s="170">
        <f>SUM(BK93:BK96)</f>
        <v>0</v>
      </c>
    </row>
    <row r="93" spans="1:65" s="2" customFormat="1" ht="24">
      <c r="A93" s="31"/>
      <c r="B93" s="32"/>
      <c r="C93" s="173" t="s">
        <v>142</v>
      </c>
      <c r="D93" s="173" t="s">
        <v>129</v>
      </c>
      <c r="E93" s="174" t="s">
        <v>231</v>
      </c>
      <c r="F93" s="175" t="s">
        <v>232</v>
      </c>
      <c r="G93" s="176" t="s">
        <v>132</v>
      </c>
      <c r="H93" s="177">
        <v>115</v>
      </c>
      <c r="I93" s="178"/>
      <c r="J93" s="178"/>
      <c r="K93" s="179">
        <f>ROUND(P93*H93,2)</f>
        <v>0</v>
      </c>
      <c r="L93" s="175" t="s">
        <v>133</v>
      </c>
      <c r="M93" s="36"/>
      <c r="N93" s="180" t="s">
        <v>20</v>
      </c>
      <c r="O93" s="181" t="s">
        <v>44</v>
      </c>
      <c r="P93" s="182">
        <f>I93+J93</f>
        <v>0</v>
      </c>
      <c r="Q93" s="182">
        <f>ROUND(I93*H93,2)</f>
        <v>0</v>
      </c>
      <c r="R93" s="182">
        <f>ROUND(J93*H93,2)</f>
        <v>0</v>
      </c>
      <c r="S93" s="61"/>
      <c r="T93" s="183">
        <f>S93*H93</f>
        <v>0</v>
      </c>
      <c r="U93" s="183">
        <v>0</v>
      </c>
      <c r="V93" s="183">
        <f>U93*H93</f>
        <v>0</v>
      </c>
      <c r="W93" s="183">
        <v>0</v>
      </c>
      <c r="X93" s="184">
        <f>W93*H93</f>
        <v>0</v>
      </c>
      <c r="Y93" s="31"/>
      <c r="Z93" s="31"/>
      <c r="AA93" s="31"/>
      <c r="AB93" s="31"/>
      <c r="AC93" s="31"/>
      <c r="AD93" s="31"/>
      <c r="AE93" s="31"/>
      <c r="AR93" s="185" t="s">
        <v>194</v>
      </c>
      <c r="AT93" s="185" t="s">
        <v>129</v>
      </c>
      <c r="AU93" s="185" t="s">
        <v>83</v>
      </c>
      <c r="AY93" s="14" t="s">
        <v>127</v>
      </c>
      <c r="BE93" s="186">
        <f>IF(O93="základní",K93,0)</f>
        <v>0</v>
      </c>
      <c r="BF93" s="186">
        <f>IF(O93="snížená",K93,0)</f>
        <v>0</v>
      </c>
      <c r="BG93" s="186">
        <f>IF(O93="zákl. přenesená",K93,0)</f>
        <v>0</v>
      </c>
      <c r="BH93" s="186">
        <f>IF(O93="sníž. přenesená",K93,0)</f>
        <v>0</v>
      </c>
      <c r="BI93" s="186">
        <f>IF(O93="nulová",K93,0)</f>
        <v>0</v>
      </c>
      <c r="BJ93" s="14" t="s">
        <v>83</v>
      </c>
      <c r="BK93" s="186">
        <f>ROUND(P93*H93,2)</f>
        <v>0</v>
      </c>
      <c r="BL93" s="14" t="s">
        <v>194</v>
      </c>
      <c r="BM93" s="185" t="s">
        <v>151</v>
      </c>
    </row>
    <row r="94" spans="1:65" s="2" customFormat="1" ht="114.95" customHeight="1">
      <c r="A94" s="31"/>
      <c r="B94" s="32"/>
      <c r="C94" s="173" t="s">
        <v>152</v>
      </c>
      <c r="D94" s="173" t="s">
        <v>129</v>
      </c>
      <c r="E94" s="174" t="s">
        <v>200</v>
      </c>
      <c r="F94" s="175" t="s">
        <v>201</v>
      </c>
      <c r="G94" s="176" t="s">
        <v>132</v>
      </c>
      <c r="H94" s="177">
        <v>1</v>
      </c>
      <c r="I94" s="178"/>
      <c r="J94" s="178"/>
      <c r="K94" s="179">
        <f>ROUND(P94*H94,2)</f>
        <v>0</v>
      </c>
      <c r="L94" s="175" t="s">
        <v>133</v>
      </c>
      <c r="M94" s="36"/>
      <c r="N94" s="180" t="s">
        <v>20</v>
      </c>
      <c r="O94" s="181" t="s">
        <v>44</v>
      </c>
      <c r="P94" s="182">
        <f>I94+J94</f>
        <v>0</v>
      </c>
      <c r="Q94" s="182">
        <f>ROUND(I94*H94,2)</f>
        <v>0</v>
      </c>
      <c r="R94" s="182">
        <f>ROUND(J94*H94,2)</f>
        <v>0</v>
      </c>
      <c r="S94" s="61"/>
      <c r="T94" s="183">
        <f>S94*H94</f>
        <v>0</v>
      </c>
      <c r="U94" s="183">
        <v>0</v>
      </c>
      <c r="V94" s="183">
        <f>U94*H94</f>
        <v>0</v>
      </c>
      <c r="W94" s="183">
        <v>0</v>
      </c>
      <c r="X94" s="184">
        <f>W94*H94</f>
        <v>0</v>
      </c>
      <c r="Y94" s="31"/>
      <c r="Z94" s="31"/>
      <c r="AA94" s="31"/>
      <c r="AB94" s="31"/>
      <c r="AC94" s="31"/>
      <c r="AD94" s="31"/>
      <c r="AE94" s="31"/>
      <c r="AR94" s="185" t="s">
        <v>194</v>
      </c>
      <c r="AT94" s="185" t="s">
        <v>129</v>
      </c>
      <c r="AU94" s="185" t="s">
        <v>83</v>
      </c>
      <c r="AY94" s="14" t="s">
        <v>127</v>
      </c>
      <c r="BE94" s="186">
        <f>IF(O94="základní",K94,0)</f>
        <v>0</v>
      </c>
      <c r="BF94" s="186">
        <f>IF(O94="snížená",K94,0)</f>
        <v>0</v>
      </c>
      <c r="BG94" s="186">
        <f>IF(O94="zákl. přenesená",K94,0)</f>
        <v>0</v>
      </c>
      <c r="BH94" s="186">
        <f>IF(O94="sníž. přenesená",K94,0)</f>
        <v>0</v>
      </c>
      <c r="BI94" s="186">
        <f>IF(O94="nulová",K94,0)</f>
        <v>0</v>
      </c>
      <c r="BJ94" s="14" t="s">
        <v>83</v>
      </c>
      <c r="BK94" s="186">
        <f>ROUND(P94*H94,2)</f>
        <v>0</v>
      </c>
      <c r="BL94" s="14" t="s">
        <v>194</v>
      </c>
      <c r="BM94" s="185" t="s">
        <v>155</v>
      </c>
    </row>
    <row r="95" spans="1:65" s="2" customFormat="1" ht="78" customHeight="1">
      <c r="A95" s="31"/>
      <c r="B95" s="32"/>
      <c r="C95" s="173" t="s">
        <v>138</v>
      </c>
      <c r="D95" s="173" t="s">
        <v>129</v>
      </c>
      <c r="E95" s="174" t="s">
        <v>209</v>
      </c>
      <c r="F95" s="175" t="s">
        <v>210</v>
      </c>
      <c r="G95" s="176" t="s">
        <v>180</v>
      </c>
      <c r="H95" s="177">
        <v>6</v>
      </c>
      <c r="I95" s="178"/>
      <c r="J95" s="178"/>
      <c r="K95" s="179">
        <f>ROUND(P95*H95,2)</f>
        <v>0</v>
      </c>
      <c r="L95" s="175" t="s">
        <v>133</v>
      </c>
      <c r="M95" s="36"/>
      <c r="N95" s="180" t="s">
        <v>20</v>
      </c>
      <c r="O95" s="181" t="s">
        <v>44</v>
      </c>
      <c r="P95" s="182">
        <f>I95+J95</f>
        <v>0</v>
      </c>
      <c r="Q95" s="182">
        <f>ROUND(I95*H95,2)</f>
        <v>0</v>
      </c>
      <c r="R95" s="182">
        <f>ROUND(J95*H95,2)</f>
        <v>0</v>
      </c>
      <c r="S95" s="61"/>
      <c r="T95" s="183">
        <f>S95*H95</f>
        <v>0</v>
      </c>
      <c r="U95" s="183">
        <v>0</v>
      </c>
      <c r="V95" s="183">
        <f>U95*H95</f>
        <v>0</v>
      </c>
      <c r="W95" s="183">
        <v>0</v>
      </c>
      <c r="X95" s="184">
        <f>W95*H95</f>
        <v>0</v>
      </c>
      <c r="Y95" s="31"/>
      <c r="Z95" s="31"/>
      <c r="AA95" s="31"/>
      <c r="AB95" s="31"/>
      <c r="AC95" s="31"/>
      <c r="AD95" s="31"/>
      <c r="AE95" s="31"/>
      <c r="AR95" s="185" t="s">
        <v>194</v>
      </c>
      <c r="AT95" s="185" t="s">
        <v>129</v>
      </c>
      <c r="AU95" s="185" t="s">
        <v>83</v>
      </c>
      <c r="AY95" s="14" t="s">
        <v>127</v>
      </c>
      <c r="BE95" s="186">
        <f>IF(O95="základní",K95,0)</f>
        <v>0</v>
      </c>
      <c r="BF95" s="186">
        <f>IF(O95="snížená",K95,0)</f>
        <v>0</v>
      </c>
      <c r="BG95" s="186">
        <f>IF(O95="zákl. přenesená",K95,0)</f>
        <v>0</v>
      </c>
      <c r="BH95" s="186">
        <f>IF(O95="sníž. přenesená",K95,0)</f>
        <v>0</v>
      </c>
      <c r="BI95" s="186">
        <f>IF(O95="nulová",K95,0)</f>
        <v>0</v>
      </c>
      <c r="BJ95" s="14" t="s">
        <v>83</v>
      </c>
      <c r="BK95" s="186">
        <f>ROUND(P95*H95,2)</f>
        <v>0</v>
      </c>
      <c r="BL95" s="14" t="s">
        <v>194</v>
      </c>
      <c r="BM95" s="185" t="s">
        <v>158</v>
      </c>
    </row>
    <row r="96" spans="1:65" s="2" customFormat="1" ht="44.25" customHeight="1">
      <c r="A96" s="31"/>
      <c r="B96" s="32"/>
      <c r="C96" s="173" t="s">
        <v>159</v>
      </c>
      <c r="D96" s="173" t="s">
        <v>129</v>
      </c>
      <c r="E96" s="174" t="s">
        <v>213</v>
      </c>
      <c r="F96" s="175" t="s">
        <v>214</v>
      </c>
      <c r="G96" s="176" t="s">
        <v>132</v>
      </c>
      <c r="H96" s="177">
        <v>1</v>
      </c>
      <c r="I96" s="178"/>
      <c r="J96" s="178"/>
      <c r="K96" s="179">
        <f>ROUND(P96*H96,2)</f>
        <v>0</v>
      </c>
      <c r="L96" s="175" t="s">
        <v>133</v>
      </c>
      <c r="M96" s="36"/>
      <c r="N96" s="197" t="s">
        <v>20</v>
      </c>
      <c r="O96" s="198" t="s">
        <v>44</v>
      </c>
      <c r="P96" s="199">
        <f>I96+J96</f>
        <v>0</v>
      </c>
      <c r="Q96" s="199">
        <f>ROUND(I96*H96,2)</f>
        <v>0</v>
      </c>
      <c r="R96" s="199">
        <f>ROUND(J96*H96,2)</f>
        <v>0</v>
      </c>
      <c r="S96" s="200"/>
      <c r="T96" s="201">
        <f>S96*H96</f>
        <v>0</v>
      </c>
      <c r="U96" s="201">
        <v>0</v>
      </c>
      <c r="V96" s="201">
        <f>U96*H96</f>
        <v>0</v>
      </c>
      <c r="W96" s="201">
        <v>0</v>
      </c>
      <c r="X96" s="202">
        <f>W96*H96</f>
        <v>0</v>
      </c>
      <c r="Y96" s="31"/>
      <c r="Z96" s="31"/>
      <c r="AA96" s="31"/>
      <c r="AB96" s="31"/>
      <c r="AC96" s="31"/>
      <c r="AD96" s="31"/>
      <c r="AE96" s="31"/>
      <c r="AR96" s="185" t="s">
        <v>194</v>
      </c>
      <c r="AT96" s="185" t="s">
        <v>129</v>
      </c>
      <c r="AU96" s="185" t="s">
        <v>83</v>
      </c>
      <c r="AY96" s="14" t="s">
        <v>127</v>
      </c>
      <c r="BE96" s="186">
        <f>IF(O96="základní",K96,0)</f>
        <v>0</v>
      </c>
      <c r="BF96" s="186">
        <f>IF(O96="snížená",K96,0)</f>
        <v>0</v>
      </c>
      <c r="BG96" s="186">
        <f>IF(O96="zákl. přenesená",K96,0)</f>
        <v>0</v>
      </c>
      <c r="BH96" s="186">
        <f>IF(O96="sníž. přenesená",K96,0)</f>
        <v>0</v>
      </c>
      <c r="BI96" s="186">
        <f>IF(O96="nulová",K96,0)</f>
        <v>0</v>
      </c>
      <c r="BJ96" s="14" t="s">
        <v>83</v>
      </c>
      <c r="BK96" s="186">
        <f>ROUND(P96*H96,2)</f>
        <v>0</v>
      </c>
      <c r="BL96" s="14" t="s">
        <v>194</v>
      </c>
      <c r="BM96" s="185" t="s">
        <v>162</v>
      </c>
    </row>
    <row r="97" spans="1:31" s="2" customFormat="1" ht="6.95" customHeight="1">
      <c r="A97" s="31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36"/>
      <c r="N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</sheetData>
  <sheetProtection algorithmName="SHA-512" hashValue="oPimYLAhEsXmT+6682w15YkbdpkGzM6n1AQjFiQPOi6E7nGBvGEdWWwOb3iM/FCo/0L7vjRGeZntWrWkSsTKVg==" saltValue="18PAdvP9mR9R9Xu9Os/NAlcGVBvEw6Bo8aexhanNVuGc81lxEJ61DZqgKU8/abh401z1oKosHSCwmCPo1Sgdmg==" spinCount="100000" sheet="1" objects="1" scenarios="1" formatColumns="0" formatRows="0" autoFilter="0"/>
  <autoFilter ref="C83:L96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T2" s="14" t="s">
        <v>91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7"/>
      <c r="AT3" s="14" t="s">
        <v>85</v>
      </c>
    </row>
    <row r="4" spans="1:46" s="1" customFormat="1" ht="24.95" customHeight="1">
      <c r="B4" s="17"/>
      <c r="D4" s="101" t="s">
        <v>92</v>
      </c>
      <c r="M4" s="17"/>
      <c r="N4" s="102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3" t="s">
        <v>17</v>
      </c>
      <c r="M6" s="17"/>
    </row>
    <row r="7" spans="1:46" s="1" customFormat="1" ht="16.5" customHeight="1">
      <c r="B7" s="17"/>
      <c r="E7" s="252" t="str">
        <f>'Rekapitulace stavby'!K6</f>
        <v>Oprava TV v žst. Praha Libeň</v>
      </c>
      <c r="F7" s="253"/>
      <c r="G7" s="253"/>
      <c r="H7" s="253"/>
      <c r="M7" s="17"/>
    </row>
    <row r="8" spans="1:46" s="2" customFormat="1" ht="12" customHeight="1">
      <c r="A8" s="31"/>
      <c r="B8" s="36"/>
      <c r="C8" s="31"/>
      <c r="D8" s="103" t="s">
        <v>93</v>
      </c>
      <c r="E8" s="31"/>
      <c r="F8" s="31"/>
      <c r="G8" s="31"/>
      <c r="H8" s="31"/>
      <c r="I8" s="31"/>
      <c r="J8" s="31"/>
      <c r="K8" s="31"/>
      <c r="L8" s="31"/>
      <c r="M8" s="10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233</v>
      </c>
      <c r="F9" s="255"/>
      <c r="G9" s="255"/>
      <c r="H9" s="255"/>
      <c r="I9" s="31"/>
      <c r="J9" s="31"/>
      <c r="K9" s="31"/>
      <c r="L9" s="31"/>
      <c r="M9" s="10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0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3" t="s">
        <v>19</v>
      </c>
      <c r="E11" s="31"/>
      <c r="F11" s="105" t="s">
        <v>20</v>
      </c>
      <c r="G11" s="31"/>
      <c r="H11" s="31"/>
      <c r="I11" s="103" t="s">
        <v>21</v>
      </c>
      <c r="J11" s="105" t="s">
        <v>20</v>
      </c>
      <c r="K11" s="31"/>
      <c r="L11" s="31"/>
      <c r="M11" s="10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3" t="s">
        <v>22</v>
      </c>
      <c r="E12" s="31"/>
      <c r="F12" s="105" t="s">
        <v>23</v>
      </c>
      <c r="G12" s="31"/>
      <c r="H12" s="31"/>
      <c r="I12" s="103" t="s">
        <v>24</v>
      </c>
      <c r="J12" s="106" t="str">
        <f>'Rekapitulace stavby'!AN8</f>
        <v>25. 1. 2023</v>
      </c>
      <c r="K12" s="31"/>
      <c r="L12" s="31"/>
      <c r="M12" s="10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0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3" t="s">
        <v>26</v>
      </c>
      <c r="E14" s="31"/>
      <c r="F14" s="31"/>
      <c r="G14" s="31"/>
      <c r="H14" s="31"/>
      <c r="I14" s="103" t="s">
        <v>27</v>
      </c>
      <c r="J14" s="105" t="s">
        <v>28</v>
      </c>
      <c r="K14" s="31"/>
      <c r="L14" s="31"/>
      <c r="M14" s="10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5" t="s">
        <v>95</v>
      </c>
      <c r="F15" s="31"/>
      <c r="G15" s="31"/>
      <c r="H15" s="31"/>
      <c r="I15" s="103" t="s">
        <v>30</v>
      </c>
      <c r="J15" s="105" t="s">
        <v>31</v>
      </c>
      <c r="K15" s="31"/>
      <c r="L15" s="31"/>
      <c r="M15" s="10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0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3" t="s">
        <v>32</v>
      </c>
      <c r="E17" s="31"/>
      <c r="F17" s="31"/>
      <c r="G17" s="31"/>
      <c r="H17" s="31"/>
      <c r="I17" s="103" t="s">
        <v>27</v>
      </c>
      <c r="J17" s="27" t="str">
        <f>'Rekapitulace stavby'!AN13</f>
        <v>Vyplň údaj</v>
      </c>
      <c r="K17" s="31"/>
      <c r="L17" s="31"/>
      <c r="M17" s="10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3" t="s">
        <v>30</v>
      </c>
      <c r="J18" s="27" t="str">
        <f>'Rekapitulace stavby'!AN14</f>
        <v>Vyplň údaj</v>
      </c>
      <c r="K18" s="31"/>
      <c r="L18" s="31"/>
      <c r="M18" s="10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0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3" t="s">
        <v>34</v>
      </c>
      <c r="E20" s="31"/>
      <c r="F20" s="31"/>
      <c r="G20" s="31"/>
      <c r="H20" s="31"/>
      <c r="I20" s="103" t="s">
        <v>27</v>
      </c>
      <c r="J20" s="105" t="s">
        <v>28</v>
      </c>
      <c r="K20" s="31"/>
      <c r="L20" s="31"/>
      <c r="M20" s="10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5" t="s">
        <v>35</v>
      </c>
      <c r="F21" s="31"/>
      <c r="G21" s="31"/>
      <c r="H21" s="31"/>
      <c r="I21" s="103" t="s">
        <v>30</v>
      </c>
      <c r="J21" s="105" t="s">
        <v>31</v>
      </c>
      <c r="K21" s="31"/>
      <c r="L21" s="31"/>
      <c r="M21" s="10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0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3" t="s">
        <v>36</v>
      </c>
      <c r="E23" s="31"/>
      <c r="F23" s="31"/>
      <c r="G23" s="31"/>
      <c r="H23" s="31"/>
      <c r="I23" s="103" t="s">
        <v>27</v>
      </c>
      <c r="J23" s="105" t="s">
        <v>28</v>
      </c>
      <c r="K23" s="31"/>
      <c r="L23" s="31"/>
      <c r="M23" s="10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5" t="s">
        <v>35</v>
      </c>
      <c r="F24" s="31"/>
      <c r="G24" s="31"/>
      <c r="H24" s="31"/>
      <c r="I24" s="103" t="s">
        <v>30</v>
      </c>
      <c r="J24" s="105" t="s">
        <v>31</v>
      </c>
      <c r="K24" s="31"/>
      <c r="L24" s="31"/>
      <c r="M24" s="10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0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3" t="s">
        <v>37</v>
      </c>
      <c r="E26" s="31"/>
      <c r="F26" s="31"/>
      <c r="G26" s="31"/>
      <c r="H26" s="31"/>
      <c r="I26" s="31"/>
      <c r="J26" s="31"/>
      <c r="K26" s="31"/>
      <c r="L26" s="31"/>
      <c r="M26" s="10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7"/>
      <c r="B27" s="108"/>
      <c r="C27" s="107"/>
      <c r="D27" s="107"/>
      <c r="E27" s="258" t="s">
        <v>38</v>
      </c>
      <c r="F27" s="258"/>
      <c r="G27" s="258"/>
      <c r="H27" s="258"/>
      <c r="I27" s="107"/>
      <c r="J27" s="107"/>
      <c r="K27" s="107"/>
      <c r="L27" s="107"/>
      <c r="M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0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110"/>
      <c r="M29" s="10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03" t="s">
        <v>96</v>
      </c>
      <c r="F30" s="31"/>
      <c r="G30" s="31"/>
      <c r="H30" s="31"/>
      <c r="I30" s="31"/>
      <c r="J30" s="31"/>
      <c r="K30" s="111">
        <f>I61</f>
        <v>0</v>
      </c>
      <c r="L30" s="31"/>
      <c r="M30" s="10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03" t="s">
        <v>97</v>
      </c>
      <c r="F31" s="31"/>
      <c r="G31" s="31"/>
      <c r="H31" s="31"/>
      <c r="I31" s="31"/>
      <c r="J31" s="31"/>
      <c r="K31" s="111">
        <f>J61</f>
        <v>0</v>
      </c>
      <c r="L31" s="31"/>
      <c r="M31" s="10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2" t="s">
        <v>39</v>
      </c>
      <c r="E32" s="31"/>
      <c r="F32" s="31"/>
      <c r="G32" s="31"/>
      <c r="H32" s="31"/>
      <c r="I32" s="31"/>
      <c r="J32" s="31"/>
      <c r="K32" s="113">
        <f>ROUND(K83, 2)</f>
        <v>0</v>
      </c>
      <c r="L32" s="31"/>
      <c r="M32" s="10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0"/>
      <c r="E33" s="110"/>
      <c r="F33" s="110"/>
      <c r="G33" s="110"/>
      <c r="H33" s="110"/>
      <c r="I33" s="110"/>
      <c r="J33" s="110"/>
      <c r="K33" s="110"/>
      <c r="L33" s="110"/>
      <c r="M33" s="10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4" t="s">
        <v>41</v>
      </c>
      <c r="G34" s="31"/>
      <c r="H34" s="31"/>
      <c r="I34" s="114" t="s">
        <v>40</v>
      </c>
      <c r="J34" s="31"/>
      <c r="K34" s="114" t="s">
        <v>42</v>
      </c>
      <c r="L34" s="31"/>
      <c r="M34" s="10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5" t="s">
        <v>43</v>
      </c>
      <c r="E35" s="103" t="s">
        <v>44</v>
      </c>
      <c r="F35" s="111">
        <f>ROUND((SUM(BE83:BE92)),  2)</f>
        <v>0</v>
      </c>
      <c r="G35" s="31"/>
      <c r="H35" s="31"/>
      <c r="I35" s="116">
        <v>0.21</v>
      </c>
      <c r="J35" s="31"/>
      <c r="K35" s="111">
        <f>ROUND(((SUM(BE83:BE92))*I35),  2)</f>
        <v>0</v>
      </c>
      <c r="L35" s="31"/>
      <c r="M35" s="10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3" t="s">
        <v>45</v>
      </c>
      <c r="F36" s="111">
        <f>ROUND((SUM(BF83:BF92)),  2)</f>
        <v>0</v>
      </c>
      <c r="G36" s="31"/>
      <c r="H36" s="31"/>
      <c r="I36" s="116">
        <v>0.15</v>
      </c>
      <c r="J36" s="31"/>
      <c r="K36" s="111">
        <f>ROUND(((SUM(BF83:BF92))*I36),  2)</f>
        <v>0</v>
      </c>
      <c r="L36" s="31"/>
      <c r="M36" s="10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3" t="s">
        <v>46</v>
      </c>
      <c r="F37" s="111">
        <f>ROUND((SUM(BG83:BG92)),  2)</f>
        <v>0</v>
      </c>
      <c r="G37" s="31"/>
      <c r="H37" s="31"/>
      <c r="I37" s="116">
        <v>0.21</v>
      </c>
      <c r="J37" s="31"/>
      <c r="K37" s="111">
        <f>0</f>
        <v>0</v>
      </c>
      <c r="L37" s="31"/>
      <c r="M37" s="10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3" t="s">
        <v>47</v>
      </c>
      <c r="F38" s="111">
        <f>ROUND((SUM(BH83:BH92)),  2)</f>
        <v>0</v>
      </c>
      <c r="G38" s="31"/>
      <c r="H38" s="31"/>
      <c r="I38" s="116">
        <v>0.15</v>
      </c>
      <c r="J38" s="31"/>
      <c r="K38" s="111">
        <f>0</f>
        <v>0</v>
      </c>
      <c r="L38" s="31"/>
      <c r="M38" s="10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3" t="s">
        <v>48</v>
      </c>
      <c r="F39" s="111">
        <f>ROUND((SUM(BI83:BI92)),  2)</f>
        <v>0</v>
      </c>
      <c r="G39" s="31"/>
      <c r="H39" s="31"/>
      <c r="I39" s="116">
        <v>0</v>
      </c>
      <c r="J39" s="31"/>
      <c r="K39" s="111">
        <f>0</f>
        <v>0</v>
      </c>
      <c r="L39" s="31"/>
      <c r="M39" s="10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0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7"/>
      <c r="D41" s="118" t="s">
        <v>49</v>
      </c>
      <c r="E41" s="119"/>
      <c r="F41" s="119"/>
      <c r="G41" s="120" t="s">
        <v>50</v>
      </c>
      <c r="H41" s="121" t="s">
        <v>51</v>
      </c>
      <c r="I41" s="119"/>
      <c r="J41" s="119"/>
      <c r="K41" s="122">
        <f>SUM(K32:K39)</f>
        <v>0</v>
      </c>
      <c r="L41" s="123"/>
      <c r="M41" s="10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0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hidden="1" customHeight="1">
      <c r="A46" s="31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0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hidden="1" customHeight="1">
      <c r="A47" s="31"/>
      <c r="B47" s="32"/>
      <c r="C47" s="20" t="s">
        <v>98</v>
      </c>
      <c r="D47" s="33"/>
      <c r="E47" s="33"/>
      <c r="F47" s="33"/>
      <c r="G47" s="33"/>
      <c r="H47" s="33"/>
      <c r="I47" s="33"/>
      <c r="J47" s="33"/>
      <c r="K47" s="33"/>
      <c r="L47" s="33"/>
      <c r="M47" s="10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hidden="1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0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17</v>
      </c>
      <c r="D49" s="33"/>
      <c r="E49" s="33"/>
      <c r="F49" s="33"/>
      <c r="G49" s="33"/>
      <c r="H49" s="33"/>
      <c r="I49" s="33"/>
      <c r="J49" s="33"/>
      <c r="K49" s="33"/>
      <c r="L49" s="33"/>
      <c r="M49" s="10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59" t="str">
        <f>E7</f>
        <v>Oprava TV v žst. Praha Libeň</v>
      </c>
      <c r="F50" s="260"/>
      <c r="G50" s="260"/>
      <c r="H50" s="260"/>
      <c r="I50" s="33"/>
      <c r="J50" s="33"/>
      <c r="K50" s="33"/>
      <c r="L50" s="33"/>
      <c r="M50" s="10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hidden="1" customHeight="1">
      <c r="A51" s="31"/>
      <c r="B51" s="32"/>
      <c r="C51" s="26" t="s">
        <v>93</v>
      </c>
      <c r="D51" s="33"/>
      <c r="E51" s="33"/>
      <c r="F51" s="33"/>
      <c r="G51" s="33"/>
      <c r="H51" s="33"/>
      <c r="I51" s="33"/>
      <c r="J51" s="33"/>
      <c r="K51" s="33"/>
      <c r="L51" s="33"/>
      <c r="M51" s="10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hidden="1" customHeight="1">
      <c r="A52" s="31"/>
      <c r="B52" s="32"/>
      <c r="C52" s="33"/>
      <c r="D52" s="33"/>
      <c r="E52" s="231" t="str">
        <f>E9</f>
        <v>VON - ÚOŽI</v>
      </c>
      <c r="F52" s="261"/>
      <c r="G52" s="261"/>
      <c r="H52" s="261"/>
      <c r="I52" s="33"/>
      <c r="J52" s="33"/>
      <c r="K52" s="33"/>
      <c r="L52" s="33"/>
      <c r="M52" s="10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0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hidden="1" customHeight="1">
      <c r="A54" s="31"/>
      <c r="B54" s="32"/>
      <c r="C54" s="26" t="s">
        <v>22</v>
      </c>
      <c r="D54" s="33"/>
      <c r="E54" s="33"/>
      <c r="F54" s="24" t="str">
        <f>F12</f>
        <v xml:space="preserve"> </v>
      </c>
      <c r="G54" s="33"/>
      <c r="H54" s="33"/>
      <c r="I54" s="26" t="s">
        <v>24</v>
      </c>
      <c r="J54" s="56" t="str">
        <f>IF(J12="","",J12)</f>
        <v>25. 1. 2023</v>
      </c>
      <c r="K54" s="33"/>
      <c r="L54" s="33"/>
      <c r="M54" s="10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hidden="1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0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5.2" hidden="1" customHeight="1">
      <c r="A56" s="31"/>
      <c r="B56" s="32"/>
      <c r="C56" s="26" t="s">
        <v>26</v>
      </c>
      <c r="D56" s="33"/>
      <c r="E56" s="33"/>
      <c r="F56" s="24" t="str">
        <f>E15</f>
        <v>SŽ, s.o. Přednosta SEE Praha;</v>
      </c>
      <c r="G56" s="33"/>
      <c r="H56" s="33"/>
      <c r="I56" s="26" t="s">
        <v>34</v>
      </c>
      <c r="J56" s="29" t="str">
        <f>E21</f>
        <v>SŽ, s.o.</v>
      </c>
      <c r="K56" s="33"/>
      <c r="L56" s="33"/>
      <c r="M56" s="10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15.2" hidden="1" customHeight="1">
      <c r="A57" s="31"/>
      <c r="B57" s="32"/>
      <c r="C57" s="26" t="s">
        <v>32</v>
      </c>
      <c r="D57" s="33"/>
      <c r="E57" s="33"/>
      <c r="F57" s="24" t="str">
        <f>IF(E18="","",E18)</f>
        <v>Vyplň údaj</v>
      </c>
      <c r="G57" s="33"/>
      <c r="H57" s="33"/>
      <c r="I57" s="26" t="s">
        <v>36</v>
      </c>
      <c r="J57" s="29" t="str">
        <f>E24</f>
        <v>SŽ, s.o.</v>
      </c>
      <c r="K57" s="33"/>
      <c r="L57" s="33"/>
      <c r="M57" s="10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0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hidden="1" customHeight="1">
      <c r="A59" s="31"/>
      <c r="B59" s="32"/>
      <c r="C59" s="128" t="s">
        <v>99</v>
      </c>
      <c r="D59" s="129"/>
      <c r="E59" s="129"/>
      <c r="F59" s="129"/>
      <c r="G59" s="129"/>
      <c r="H59" s="129"/>
      <c r="I59" s="130" t="s">
        <v>100</v>
      </c>
      <c r="J59" s="130" t="s">
        <v>101</v>
      </c>
      <c r="K59" s="130" t="s">
        <v>102</v>
      </c>
      <c r="L59" s="129"/>
      <c r="M59" s="10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0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hidden="1" customHeight="1">
      <c r="A61" s="31"/>
      <c r="B61" s="32"/>
      <c r="C61" s="131" t="s">
        <v>73</v>
      </c>
      <c r="D61" s="33"/>
      <c r="E61" s="33"/>
      <c r="F61" s="33"/>
      <c r="G61" s="33"/>
      <c r="H61" s="33"/>
      <c r="I61" s="74">
        <f t="shared" ref="I61:J63" si="0">Q83</f>
        <v>0</v>
      </c>
      <c r="J61" s="74">
        <f t="shared" si="0"/>
        <v>0</v>
      </c>
      <c r="K61" s="74">
        <f>K83</f>
        <v>0</v>
      </c>
      <c r="L61" s="33"/>
      <c r="M61" s="10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4" t="s">
        <v>103</v>
      </c>
    </row>
    <row r="62" spans="1:47" s="9" customFormat="1" ht="24.95" hidden="1" customHeight="1">
      <c r="B62" s="132"/>
      <c r="C62" s="133"/>
      <c r="D62" s="134" t="s">
        <v>107</v>
      </c>
      <c r="E62" s="135"/>
      <c r="F62" s="135"/>
      <c r="G62" s="135"/>
      <c r="H62" s="135"/>
      <c r="I62" s="136">
        <f t="shared" si="0"/>
        <v>0</v>
      </c>
      <c r="J62" s="136">
        <f t="shared" si="0"/>
        <v>0</v>
      </c>
      <c r="K62" s="136">
        <f>K84</f>
        <v>0</v>
      </c>
      <c r="L62" s="133"/>
      <c r="M62" s="137"/>
    </row>
    <row r="63" spans="1:47" s="10" customFormat="1" ht="19.899999999999999" hidden="1" customHeight="1">
      <c r="B63" s="138"/>
      <c r="C63" s="139"/>
      <c r="D63" s="140" t="s">
        <v>234</v>
      </c>
      <c r="E63" s="141"/>
      <c r="F63" s="141"/>
      <c r="G63" s="141"/>
      <c r="H63" s="141"/>
      <c r="I63" s="142">
        <f t="shared" si="0"/>
        <v>0</v>
      </c>
      <c r="J63" s="142">
        <f t="shared" si="0"/>
        <v>0</v>
      </c>
      <c r="K63" s="142">
        <f>K85</f>
        <v>0</v>
      </c>
      <c r="L63" s="139"/>
      <c r="M63" s="143"/>
    </row>
    <row r="64" spans="1:47" s="2" customFormat="1" ht="21.75" hidden="1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104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hidden="1" customHeight="1">
      <c r="A65" s="31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0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/>
    <row r="67" spans="1:31" ht="11.25" hidden="1"/>
    <row r="68" spans="1:31" ht="11.25" hidden="1"/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104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108</v>
      </c>
      <c r="D70" s="33"/>
      <c r="E70" s="33"/>
      <c r="F70" s="33"/>
      <c r="G70" s="33"/>
      <c r="H70" s="33"/>
      <c r="I70" s="33"/>
      <c r="J70" s="33"/>
      <c r="K70" s="33"/>
      <c r="L70" s="33"/>
      <c r="M70" s="10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10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17</v>
      </c>
      <c r="D72" s="33"/>
      <c r="E72" s="33"/>
      <c r="F72" s="33"/>
      <c r="G72" s="33"/>
      <c r="H72" s="33"/>
      <c r="I72" s="33"/>
      <c r="J72" s="33"/>
      <c r="K72" s="33"/>
      <c r="L72" s="33"/>
      <c r="M72" s="10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59" t="str">
        <f>E7</f>
        <v>Oprava TV v žst. Praha Libeň</v>
      </c>
      <c r="F73" s="260"/>
      <c r="G73" s="260"/>
      <c r="H73" s="260"/>
      <c r="I73" s="33"/>
      <c r="J73" s="33"/>
      <c r="K73" s="33"/>
      <c r="L73" s="33"/>
      <c r="M73" s="10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93</v>
      </c>
      <c r="D74" s="33"/>
      <c r="E74" s="33"/>
      <c r="F74" s="33"/>
      <c r="G74" s="33"/>
      <c r="H74" s="33"/>
      <c r="I74" s="33"/>
      <c r="J74" s="33"/>
      <c r="K74" s="33"/>
      <c r="L74" s="33"/>
      <c r="M74" s="10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3"/>
      <c r="D75" s="33"/>
      <c r="E75" s="231" t="str">
        <f>E9</f>
        <v>VON - ÚOŽI</v>
      </c>
      <c r="F75" s="261"/>
      <c r="G75" s="261"/>
      <c r="H75" s="261"/>
      <c r="I75" s="33"/>
      <c r="J75" s="33"/>
      <c r="K75" s="33"/>
      <c r="L75" s="33"/>
      <c r="M75" s="10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10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22</v>
      </c>
      <c r="D77" s="33"/>
      <c r="E77" s="33"/>
      <c r="F77" s="24" t="str">
        <f>F12</f>
        <v xml:space="preserve"> </v>
      </c>
      <c r="G77" s="33"/>
      <c r="H77" s="33"/>
      <c r="I77" s="26" t="s">
        <v>24</v>
      </c>
      <c r="J77" s="56" t="str">
        <f>IF(J12="","",J12)</f>
        <v>25. 1. 2023</v>
      </c>
      <c r="K77" s="33"/>
      <c r="L77" s="33"/>
      <c r="M77" s="10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10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6" t="s">
        <v>26</v>
      </c>
      <c r="D79" s="33"/>
      <c r="E79" s="33"/>
      <c r="F79" s="24" t="str">
        <f>E15</f>
        <v>SŽ, s.o. Přednosta SEE Praha;</v>
      </c>
      <c r="G79" s="33"/>
      <c r="H79" s="33"/>
      <c r="I79" s="26" t="s">
        <v>34</v>
      </c>
      <c r="J79" s="29" t="str">
        <f>E21</f>
        <v>SŽ, s.o.</v>
      </c>
      <c r="K79" s="33"/>
      <c r="L79" s="33"/>
      <c r="M79" s="10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" customHeight="1">
      <c r="A80" s="31"/>
      <c r="B80" s="32"/>
      <c r="C80" s="26" t="s">
        <v>32</v>
      </c>
      <c r="D80" s="33"/>
      <c r="E80" s="33"/>
      <c r="F80" s="24" t="str">
        <f>IF(E18="","",E18)</f>
        <v>Vyplň údaj</v>
      </c>
      <c r="G80" s="33"/>
      <c r="H80" s="33"/>
      <c r="I80" s="26" t="s">
        <v>36</v>
      </c>
      <c r="J80" s="29" t="str">
        <f>E24</f>
        <v>SŽ, s.o.</v>
      </c>
      <c r="K80" s="33"/>
      <c r="L80" s="33"/>
      <c r="M80" s="10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10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1" customFormat="1" ht="29.25" customHeight="1">
      <c r="A82" s="144"/>
      <c r="B82" s="145"/>
      <c r="C82" s="146" t="s">
        <v>109</v>
      </c>
      <c r="D82" s="147" t="s">
        <v>58</v>
      </c>
      <c r="E82" s="147" t="s">
        <v>54</v>
      </c>
      <c r="F82" s="147" t="s">
        <v>55</v>
      </c>
      <c r="G82" s="147" t="s">
        <v>110</v>
      </c>
      <c r="H82" s="147" t="s">
        <v>111</v>
      </c>
      <c r="I82" s="147" t="s">
        <v>112</v>
      </c>
      <c r="J82" s="147" t="s">
        <v>113</v>
      </c>
      <c r="K82" s="147" t="s">
        <v>102</v>
      </c>
      <c r="L82" s="148" t="s">
        <v>114</v>
      </c>
      <c r="M82" s="149"/>
      <c r="N82" s="65" t="s">
        <v>20</v>
      </c>
      <c r="O82" s="66" t="s">
        <v>43</v>
      </c>
      <c r="P82" s="66" t="s">
        <v>115</v>
      </c>
      <c r="Q82" s="66" t="s">
        <v>116</v>
      </c>
      <c r="R82" s="66" t="s">
        <v>117</v>
      </c>
      <c r="S82" s="66" t="s">
        <v>118</v>
      </c>
      <c r="T82" s="66" t="s">
        <v>119</v>
      </c>
      <c r="U82" s="66" t="s">
        <v>120</v>
      </c>
      <c r="V82" s="66" t="s">
        <v>121</v>
      </c>
      <c r="W82" s="66" t="s">
        <v>122</v>
      </c>
      <c r="X82" s="67" t="s">
        <v>123</v>
      </c>
      <c r="Y82" s="144"/>
      <c r="Z82" s="144"/>
      <c r="AA82" s="144"/>
      <c r="AB82" s="144"/>
      <c r="AC82" s="144"/>
      <c r="AD82" s="144"/>
      <c r="AE82" s="144"/>
    </row>
    <row r="83" spans="1:65" s="2" customFormat="1" ht="22.9" customHeight="1">
      <c r="A83" s="31"/>
      <c r="B83" s="32"/>
      <c r="C83" s="72" t="s">
        <v>124</v>
      </c>
      <c r="D83" s="33"/>
      <c r="E83" s="33"/>
      <c r="F83" s="33"/>
      <c r="G83" s="33"/>
      <c r="H83" s="33"/>
      <c r="I83" s="33"/>
      <c r="J83" s="33"/>
      <c r="K83" s="150">
        <f>BK83</f>
        <v>0</v>
      </c>
      <c r="L83" s="33"/>
      <c r="M83" s="36"/>
      <c r="N83" s="68"/>
      <c r="O83" s="151"/>
      <c r="P83" s="69"/>
      <c r="Q83" s="152">
        <f>Q84</f>
        <v>0</v>
      </c>
      <c r="R83" s="152">
        <f>R84</f>
        <v>0</v>
      </c>
      <c r="S83" s="69"/>
      <c r="T83" s="153">
        <f>T84</f>
        <v>0</v>
      </c>
      <c r="U83" s="69"/>
      <c r="V83" s="153">
        <f>V84</f>
        <v>0</v>
      </c>
      <c r="W83" s="69"/>
      <c r="X83" s="154">
        <f>X84</f>
        <v>0</v>
      </c>
      <c r="Y83" s="31"/>
      <c r="Z83" s="31"/>
      <c r="AA83" s="31"/>
      <c r="AB83" s="31"/>
      <c r="AC83" s="31"/>
      <c r="AD83" s="31"/>
      <c r="AE83" s="31"/>
      <c r="AT83" s="14" t="s">
        <v>74</v>
      </c>
      <c r="AU83" s="14" t="s">
        <v>103</v>
      </c>
      <c r="BK83" s="155">
        <f>BK84</f>
        <v>0</v>
      </c>
    </row>
    <row r="84" spans="1:65" s="12" customFormat="1" ht="25.9" customHeight="1">
      <c r="B84" s="156"/>
      <c r="C84" s="157"/>
      <c r="D84" s="158" t="s">
        <v>74</v>
      </c>
      <c r="E84" s="159" t="s">
        <v>189</v>
      </c>
      <c r="F84" s="159" t="s">
        <v>190</v>
      </c>
      <c r="G84" s="157"/>
      <c r="H84" s="157"/>
      <c r="I84" s="160"/>
      <c r="J84" s="160"/>
      <c r="K84" s="161">
        <f>BK84</f>
        <v>0</v>
      </c>
      <c r="L84" s="157"/>
      <c r="M84" s="162"/>
      <c r="N84" s="163"/>
      <c r="O84" s="164"/>
      <c r="P84" s="164"/>
      <c r="Q84" s="165">
        <f>Q85</f>
        <v>0</v>
      </c>
      <c r="R84" s="165">
        <f>R85</f>
        <v>0</v>
      </c>
      <c r="S84" s="164"/>
      <c r="T84" s="166">
        <f>T85</f>
        <v>0</v>
      </c>
      <c r="U84" s="164"/>
      <c r="V84" s="166">
        <f>V85</f>
        <v>0</v>
      </c>
      <c r="W84" s="164"/>
      <c r="X84" s="167">
        <f>X85</f>
        <v>0</v>
      </c>
      <c r="AR84" s="168" t="s">
        <v>134</v>
      </c>
      <c r="AT84" s="169" t="s">
        <v>74</v>
      </c>
      <c r="AU84" s="169" t="s">
        <v>75</v>
      </c>
      <c r="AY84" s="168" t="s">
        <v>127</v>
      </c>
      <c r="BK84" s="170">
        <f>BK85</f>
        <v>0</v>
      </c>
    </row>
    <row r="85" spans="1:65" s="12" customFormat="1" ht="22.9" customHeight="1">
      <c r="B85" s="156"/>
      <c r="C85" s="157"/>
      <c r="D85" s="158" t="s">
        <v>74</v>
      </c>
      <c r="E85" s="171" t="s">
        <v>235</v>
      </c>
      <c r="F85" s="171" t="s">
        <v>236</v>
      </c>
      <c r="G85" s="157"/>
      <c r="H85" s="157"/>
      <c r="I85" s="160"/>
      <c r="J85" s="160"/>
      <c r="K85" s="172">
        <f>BK85</f>
        <v>0</v>
      </c>
      <c r="L85" s="157"/>
      <c r="M85" s="162"/>
      <c r="N85" s="163"/>
      <c r="O85" s="164"/>
      <c r="P85" s="164"/>
      <c r="Q85" s="165">
        <f>SUM(Q86:Q92)</f>
        <v>0</v>
      </c>
      <c r="R85" s="165">
        <f>SUM(R86:R92)</f>
        <v>0</v>
      </c>
      <c r="S85" s="164"/>
      <c r="T85" s="166">
        <f>SUM(T86:T92)</f>
        <v>0</v>
      </c>
      <c r="U85" s="164"/>
      <c r="V85" s="166">
        <f>SUM(V86:V92)</f>
        <v>0</v>
      </c>
      <c r="W85" s="164"/>
      <c r="X85" s="167">
        <f>SUM(X86:X92)</f>
        <v>0</v>
      </c>
      <c r="AR85" s="168" t="s">
        <v>145</v>
      </c>
      <c r="AT85" s="169" t="s">
        <v>74</v>
      </c>
      <c r="AU85" s="169" t="s">
        <v>83</v>
      </c>
      <c r="AY85" s="168" t="s">
        <v>127</v>
      </c>
      <c r="BK85" s="170">
        <f>SUM(BK86:BK92)</f>
        <v>0</v>
      </c>
    </row>
    <row r="86" spans="1:65" s="2" customFormat="1" ht="24">
      <c r="A86" s="31"/>
      <c r="B86" s="32"/>
      <c r="C86" s="173" t="s">
        <v>83</v>
      </c>
      <c r="D86" s="173" t="s">
        <v>129</v>
      </c>
      <c r="E86" s="174" t="s">
        <v>237</v>
      </c>
      <c r="F86" s="175" t="s">
        <v>238</v>
      </c>
      <c r="G86" s="176" t="s">
        <v>239</v>
      </c>
      <c r="H86" s="203"/>
      <c r="I86" s="178"/>
      <c r="J86" s="178"/>
      <c r="K86" s="179">
        <f>ROUND(P86*H86,2)</f>
        <v>0</v>
      </c>
      <c r="L86" s="175" t="s">
        <v>133</v>
      </c>
      <c r="M86" s="36"/>
      <c r="N86" s="180" t="s">
        <v>20</v>
      </c>
      <c r="O86" s="181" t="s">
        <v>44</v>
      </c>
      <c r="P86" s="182">
        <f>I86+J86</f>
        <v>0</v>
      </c>
      <c r="Q86" s="182">
        <f>ROUND(I86*H86,2)</f>
        <v>0</v>
      </c>
      <c r="R86" s="182">
        <f>ROUND(J86*H86,2)</f>
        <v>0</v>
      </c>
      <c r="S86" s="61"/>
      <c r="T86" s="183">
        <f>S86*H86</f>
        <v>0</v>
      </c>
      <c r="U86" s="183">
        <v>0</v>
      </c>
      <c r="V86" s="183">
        <f>U86*H86</f>
        <v>0</v>
      </c>
      <c r="W86" s="183">
        <v>0</v>
      </c>
      <c r="X86" s="184">
        <f>W86*H86</f>
        <v>0</v>
      </c>
      <c r="Y86" s="31"/>
      <c r="Z86" s="31"/>
      <c r="AA86" s="31"/>
      <c r="AB86" s="31"/>
      <c r="AC86" s="31"/>
      <c r="AD86" s="31"/>
      <c r="AE86" s="31"/>
      <c r="AR86" s="185" t="s">
        <v>134</v>
      </c>
      <c r="AT86" s="185" t="s">
        <v>129</v>
      </c>
      <c r="AU86" s="185" t="s">
        <v>85</v>
      </c>
      <c r="AY86" s="14" t="s">
        <v>127</v>
      </c>
      <c r="BE86" s="186">
        <f>IF(O86="základní",K86,0)</f>
        <v>0</v>
      </c>
      <c r="BF86" s="186">
        <f>IF(O86="snížená",K86,0)</f>
        <v>0</v>
      </c>
      <c r="BG86" s="186">
        <f>IF(O86="zákl. přenesená",K86,0)</f>
        <v>0</v>
      </c>
      <c r="BH86" s="186">
        <f>IF(O86="sníž. přenesená",K86,0)</f>
        <v>0</v>
      </c>
      <c r="BI86" s="186">
        <f>IF(O86="nulová",K86,0)</f>
        <v>0</v>
      </c>
      <c r="BJ86" s="14" t="s">
        <v>83</v>
      </c>
      <c r="BK86" s="186">
        <f>ROUND(P86*H86,2)</f>
        <v>0</v>
      </c>
      <c r="BL86" s="14" t="s">
        <v>134</v>
      </c>
      <c r="BM86" s="185" t="s">
        <v>85</v>
      </c>
    </row>
    <row r="87" spans="1:65" s="2" customFormat="1" ht="90" customHeight="1">
      <c r="A87" s="31"/>
      <c r="B87" s="32"/>
      <c r="C87" s="173" t="s">
        <v>85</v>
      </c>
      <c r="D87" s="173" t="s">
        <v>129</v>
      </c>
      <c r="E87" s="174" t="s">
        <v>240</v>
      </c>
      <c r="F87" s="175" t="s">
        <v>241</v>
      </c>
      <c r="G87" s="176" t="s">
        <v>239</v>
      </c>
      <c r="H87" s="203"/>
      <c r="I87" s="178"/>
      <c r="J87" s="178"/>
      <c r="K87" s="179">
        <f>ROUND(P87*H87,2)</f>
        <v>0</v>
      </c>
      <c r="L87" s="175" t="s">
        <v>133</v>
      </c>
      <c r="M87" s="36"/>
      <c r="N87" s="180" t="s">
        <v>20</v>
      </c>
      <c r="O87" s="181" t="s">
        <v>44</v>
      </c>
      <c r="P87" s="182">
        <f>I87+J87</f>
        <v>0</v>
      </c>
      <c r="Q87" s="182">
        <f>ROUND(I87*H87,2)</f>
        <v>0</v>
      </c>
      <c r="R87" s="182">
        <f>ROUND(J87*H87,2)</f>
        <v>0</v>
      </c>
      <c r="S87" s="61"/>
      <c r="T87" s="183">
        <f>S87*H87</f>
        <v>0</v>
      </c>
      <c r="U87" s="183">
        <v>0</v>
      </c>
      <c r="V87" s="183">
        <f>U87*H87</f>
        <v>0</v>
      </c>
      <c r="W87" s="183">
        <v>0</v>
      </c>
      <c r="X87" s="184">
        <f>W87*H87</f>
        <v>0</v>
      </c>
      <c r="Y87" s="31"/>
      <c r="Z87" s="31"/>
      <c r="AA87" s="31"/>
      <c r="AB87" s="31"/>
      <c r="AC87" s="31"/>
      <c r="AD87" s="31"/>
      <c r="AE87" s="31"/>
      <c r="AR87" s="185" t="s">
        <v>134</v>
      </c>
      <c r="AT87" s="185" t="s">
        <v>129</v>
      </c>
      <c r="AU87" s="185" t="s">
        <v>85</v>
      </c>
      <c r="AY87" s="14" t="s">
        <v>127</v>
      </c>
      <c r="BE87" s="186">
        <f>IF(O87="základní",K87,0)</f>
        <v>0</v>
      </c>
      <c r="BF87" s="186">
        <f>IF(O87="snížená",K87,0)</f>
        <v>0</v>
      </c>
      <c r="BG87" s="186">
        <f>IF(O87="zákl. přenesená",K87,0)</f>
        <v>0</v>
      </c>
      <c r="BH87" s="186">
        <f>IF(O87="sníž. přenesená",K87,0)</f>
        <v>0</v>
      </c>
      <c r="BI87" s="186">
        <f>IF(O87="nulová",K87,0)</f>
        <v>0</v>
      </c>
      <c r="BJ87" s="14" t="s">
        <v>83</v>
      </c>
      <c r="BK87" s="186">
        <f>ROUND(P87*H87,2)</f>
        <v>0</v>
      </c>
      <c r="BL87" s="14" t="s">
        <v>134</v>
      </c>
      <c r="BM87" s="185" t="s">
        <v>134</v>
      </c>
    </row>
    <row r="88" spans="1:65" s="2" customFormat="1" ht="19.5">
      <c r="A88" s="31"/>
      <c r="B88" s="32"/>
      <c r="C88" s="33"/>
      <c r="D88" s="204" t="s">
        <v>242</v>
      </c>
      <c r="E88" s="33"/>
      <c r="F88" s="205" t="s">
        <v>243</v>
      </c>
      <c r="G88" s="33"/>
      <c r="H88" s="33"/>
      <c r="I88" s="206"/>
      <c r="J88" s="206"/>
      <c r="K88" s="33"/>
      <c r="L88" s="33"/>
      <c r="M88" s="36"/>
      <c r="N88" s="207"/>
      <c r="O88" s="208"/>
      <c r="P88" s="61"/>
      <c r="Q88" s="61"/>
      <c r="R88" s="61"/>
      <c r="S88" s="61"/>
      <c r="T88" s="61"/>
      <c r="U88" s="61"/>
      <c r="V88" s="61"/>
      <c r="W88" s="61"/>
      <c r="X88" s="62"/>
      <c r="Y88" s="31"/>
      <c r="Z88" s="31"/>
      <c r="AA88" s="31"/>
      <c r="AB88" s="31"/>
      <c r="AC88" s="31"/>
      <c r="AD88" s="31"/>
      <c r="AE88" s="31"/>
      <c r="AT88" s="14" t="s">
        <v>242</v>
      </c>
      <c r="AU88" s="14" t="s">
        <v>85</v>
      </c>
    </row>
    <row r="89" spans="1:65" s="2" customFormat="1" ht="66.75" customHeight="1">
      <c r="A89" s="31"/>
      <c r="B89" s="32"/>
      <c r="C89" s="173" t="s">
        <v>139</v>
      </c>
      <c r="D89" s="173" t="s">
        <v>129</v>
      </c>
      <c r="E89" s="174" t="s">
        <v>244</v>
      </c>
      <c r="F89" s="175" t="s">
        <v>245</v>
      </c>
      <c r="G89" s="176" t="s">
        <v>239</v>
      </c>
      <c r="H89" s="203"/>
      <c r="I89" s="178"/>
      <c r="J89" s="178"/>
      <c r="K89" s="179">
        <f>ROUND(P89*H89,2)</f>
        <v>0</v>
      </c>
      <c r="L89" s="175" t="s">
        <v>133</v>
      </c>
      <c r="M89" s="36"/>
      <c r="N89" s="180" t="s">
        <v>20</v>
      </c>
      <c r="O89" s="181" t="s">
        <v>44</v>
      </c>
      <c r="P89" s="182">
        <f>I89+J89</f>
        <v>0</v>
      </c>
      <c r="Q89" s="182">
        <f>ROUND(I89*H89,2)</f>
        <v>0</v>
      </c>
      <c r="R89" s="182">
        <f>ROUND(J89*H89,2)</f>
        <v>0</v>
      </c>
      <c r="S89" s="61"/>
      <c r="T89" s="183">
        <f>S89*H89</f>
        <v>0</v>
      </c>
      <c r="U89" s="183">
        <v>0</v>
      </c>
      <c r="V89" s="183">
        <f>U89*H89</f>
        <v>0</v>
      </c>
      <c r="W89" s="183">
        <v>0</v>
      </c>
      <c r="X89" s="184">
        <f>W89*H89</f>
        <v>0</v>
      </c>
      <c r="Y89" s="31"/>
      <c r="Z89" s="31"/>
      <c r="AA89" s="31"/>
      <c r="AB89" s="31"/>
      <c r="AC89" s="31"/>
      <c r="AD89" s="31"/>
      <c r="AE89" s="31"/>
      <c r="AR89" s="185" t="s">
        <v>134</v>
      </c>
      <c r="AT89" s="185" t="s">
        <v>129</v>
      </c>
      <c r="AU89" s="185" t="s">
        <v>85</v>
      </c>
      <c r="AY89" s="14" t="s">
        <v>127</v>
      </c>
      <c r="BE89" s="186">
        <f>IF(O89="základní",K89,0)</f>
        <v>0</v>
      </c>
      <c r="BF89" s="186">
        <f>IF(O89="snížená",K89,0)</f>
        <v>0</v>
      </c>
      <c r="BG89" s="186">
        <f>IF(O89="zákl. přenesená",K89,0)</f>
        <v>0</v>
      </c>
      <c r="BH89" s="186">
        <f>IF(O89="sníž. přenesená",K89,0)</f>
        <v>0</v>
      </c>
      <c r="BI89" s="186">
        <f>IF(O89="nulová",K89,0)</f>
        <v>0</v>
      </c>
      <c r="BJ89" s="14" t="s">
        <v>83</v>
      </c>
      <c r="BK89" s="186">
        <f>ROUND(P89*H89,2)</f>
        <v>0</v>
      </c>
      <c r="BL89" s="14" t="s">
        <v>134</v>
      </c>
      <c r="BM89" s="185" t="s">
        <v>142</v>
      </c>
    </row>
    <row r="90" spans="1:65" s="2" customFormat="1" ht="19.5">
      <c r="A90" s="31"/>
      <c r="B90" s="32"/>
      <c r="C90" s="33"/>
      <c r="D90" s="204" t="s">
        <v>242</v>
      </c>
      <c r="E90" s="33"/>
      <c r="F90" s="205" t="s">
        <v>246</v>
      </c>
      <c r="G90" s="33"/>
      <c r="H90" s="33"/>
      <c r="I90" s="206"/>
      <c r="J90" s="206"/>
      <c r="K90" s="33"/>
      <c r="L90" s="33"/>
      <c r="M90" s="36"/>
      <c r="N90" s="207"/>
      <c r="O90" s="208"/>
      <c r="P90" s="61"/>
      <c r="Q90" s="61"/>
      <c r="R90" s="61"/>
      <c r="S90" s="61"/>
      <c r="T90" s="61"/>
      <c r="U90" s="61"/>
      <c r="V90" s="61"/>
      <c r="W90" s="61"/>
      <c r="X90" s="62"/>
      <c r="Y90" s="31"/>
      <c r="Z90" s="31"/>
      <c r="AA90" s="31"/>
      <c r="AB90" s="31"/>
      <c r="AC90" s="31"/>
      <c r="AD90" s="31"/>
      <c r="AE90" s="31"/>
      <c r="AT90" s="14" t="s">
        <v>242</v>
      </c>
      <c r="AU90" s="14" t="s">
        <v>85</v>
      </c>
    </row>
    <row r="91" spans="1:65" s="2" customFormat="1" ht="24.2" customHeight="1">
      <c r="A91" s="31"/>
      <c r="B91" s="32"/>
      <c r="C91" s="173" t="s">
        <v>134</v>
      </c>
      <c r="D91" s="173" t="s">
        <v>129</v>
      </c>
      <c r="E91" s="174" t="s">
        <v>247</v>
      </c>
      <c r="F91" s="175" t="s">
        <v>248</v>
      </c>
      <c r="G91" s="176" t="s">
        <v>239</v>
      </c>
      <c r="H91" s="203"/>
      <c r="I91" s="178"/>
      <c r="J91" s="178"/>
      <c r="K91" s="179">
        <f>ROUND(P91*H91,2)</f>
        <v>0</v>
      </c>
      <c r="L91" s="175" t="s">
        <v>133</v>
      </c>
      <c r="M91" s="36"/>
      <c r="N91" s="180" t="s">
        <v>20</v>
      </c>
      <c r="O91" s="181" t="s">
        <v>44</v>
      </c>
      <c r="P91" s="182">
        <f>I91+J91</f>
        <v>0</v>
      </c>
      <c r="Q91" s="182">
        <f>ROUND(I91*H91,2)</f>
        <v>0</v>
      </c>
      <c r="R91" s="182">
        <f>ROUND(J91*H91,2)</f>
        <v>0</v>
      </c>
      <c r="S91" s="61"/>
      <c r="T91" s="183">
        <f>S91*H91</f>
        <v>0</v>
      </c>
      <c r="U91" s="183">
        <v>0</v>
      </c>
      <c r="V91" s="183">
        <f>U91*H91</f>
        <v>0</v>
      </c>
      <c r="W91" s="183">
        <v>0</v>
      </c>
      <c r="X91" s="184">
        <f>W91*H91</f>
        <v>0</v>
      </c>
      <c r="Y91" s="31"/>
      <c r="Z91" s="31"/>
      <c r="AA91" s="31"/>
      <c r="AB91" s="31"/>
      <c r="AC91" s="31"/>
      <c r="AD91" s="31"/>
      <c r="AE91" s="31"/>
      <c r="AR91" s="185" t="s">
        <v>134</v>
      </c>
      <c r="AT91" s="185" t="s">
        <v>129</v>
      </c>
      <c r="AU91" s="185" t="s">
        <v>85</v>
      </c>
      <c r="AY91" s="14" t="s">
        <v>127</v>
      </c>
      <c r="BE91" s="186">
        <f>IF(O91="základní",K91,0)</f>
        <v>0</v>
      </c>
      <c r="BF91" s="186">
        <f>IF(O91="snížená",K91,0)</f>
        <v>0</v>
      </c>
      <c r="BG91" s="186">
        <f>IF(O91="zákl. přenesená",K91,0)</f>
        <v>0</v>
      </c>
      <c r="BH91" s="186">
        <f>IF(O91="sníž. přenesená",K91,0)</f>
        <v>0</v>
      </c>
      <c r="BI91" s="186">
        <f>IF(O91="nulová",K91,0)</f>
        <v>0</v>
      </c>
      <c r="BJ91" s="14" t="s">
        <v>83</v>
      </c>
      <c r="BK91" s="186">
        <f>ROUND(P91*H91,2)</f>
        <v>0</v>
      </c>
      <c r="BL91" s="14" t="s">
        <v>134</v>
      </c>
      <c r="BM91" s="185" t="s">
        <v>138</v>
      </c>
    </row>
    <row r="92" spans="1:65" s="2" customFormat="1" ht="19.5">
      <c r="A92" s="31"/>
      <c r="B92" s="32"/>
      <c r="C92" s="33"/>
      <c r="D92" s="204" t="s">
        <v>242</v>
      </c>
      <c r="E92" s="33"/>
      <c r="F92" s="205" t="s">
        <v>243</v>
      </c>
      <c r="G92" s="33"/>
      <c r="H92" s="33"/>
      <c r="I92" s="206"/>
      <c r="J92" s="206"/>
      <c r="K92" s="33"/>
      <c r="L92" s="33"/>
      <c r="M92" s="36"/>
      <c r="N92" s="209"/>
      <c r="O92" s="210"/>
      <c r="P92" s="200"/>
      <c r="Q92" s="200"/>
      <c r="R92" s="200"/>
      <c r="S92" s="200"/>
      <c r="T92" s="200"/>
      <c r="U92" s="200"/>
      <c r="V92" s="200"/>
      <c r="W92" s="200"/>
      <c r="X92" s="211"/>
      <c r="Y92" s="31"/>
      <c r="Z92" s="31"/>
      <c r="AA92" s="31"/>
      <c r="AB92" s="31"/>
      <c r="AC92" s="31"/>
      <c r="AD92" s="31"/>
      <c r="AE92" s="31"/>
      <c r="AT92" s="14" t="s">
        <v>242</v>
      </c>
      <c r="AU92" s="14" t="s">
        <v>85</v>
      </c>
    </row>
    <row r="93" spans="1:65" s="2" customFormat="1" ht="6.95" customHeight="1">
      <c r="A93" s="31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36"/>
      <c r="N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sheetProtection algorithmName="SHA-512" hashValue="8pRUpygMOq/HMwad/+IEt92HxcdUpzlKaoNyaNMOVL9rwFsftLz7eTYya4L1x59Os2YMritc81r4vc+hsQx46A==" saltValue="yXalOcT/cvw64VmBEiKVeRgM3emmPdBJoLE+k3TIEuNFttefp9MO9AwIl/1rz0daubmKXbuJQap5BuOCSTEwog==" spinCount="100000" sheet="1" objects="1" scenarios="1" formatColumns="0" formatRows="0" autoFilter="0"/>
  <autoFilter ref="C82:L92"/>
  <mergeCells count="9">
    <mergeCell ref="E52:H52"/>
    <mergeCell ref="E73:H73"/>
    <mergeCell ref="E75:H75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02 - ŽST Libeň výměna ...</vt:lpstr>
      <vt:lpstr>SO 03 - ŽST Libeň  oprava...</vt:lpstr>
      <vt:lpstr>VON - ÚOŽI</vt:lpstr>
      <vt:lpstr>'Rekapitulace stavby'!Názvy_tisku</vt:lpstr>
      <vt:lpstr>'SO 02 - ŽST Libeň výměna ...'!Názvy_tisku</vt:lpstr>
      <vt:lpstr>'SO 03 - ŽST Libeň  oprava...'!Názvy_tisku</vt:lpstr>
      <vt:lpstr>'VON - ÚOŽI'!Názvy_tisku</vt:lpstr>
      <vt:lpstr>'Rekapitulace stavby'!Oblast_tisku</vt:lpstr>
      <vt:lpstr>'SO 02 - ŽST Libeň výměna ...'!Oblast_tisku</vt:lpstr>
      <vt:lpstr>'SO 03 - ŽST Libeň  oprava...'!Oblast_tisku</vt:lpstr>
      <vt:lpstr>'VON - ÚOŽI'!Oblast_tisku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2023-02-07T07:08:35Z</dcterms:created>
  <dcterms:modified xsi:type="dcterms:W3CDTF">2023-02-16T07:08:02Z</dcterms:modified>
</cp:coreProperties>
</file>